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-15" windowWidth="11850" windowHeight="6540" tabRatio="747"/>
  </bookViews>
  <sheets>
    <sheet name="№1様式-実施設計書 (単価抜)" sheetId="45" r:id="rId1"/>
    <sheet name="№2内訳書№1～3" sheetId="41" r:id="rId2"/>
    <sheet name="№3一位単価表№1～11" sheetId="32" r:id="rId3"/>
    <sheet name="№1面積集計表" sheetId="46" r:id="rId4"/>
    <sheet name="№2面積集計表" sheetId="47" r:id="rId5"/>
    <sheet name="№3園地便所面積集計表" sheetId="48" r:id="rId6"/>
    <sheet name="№4清掃月別面積" sheetId="49" r:id="rId7"/>
    <sheet name="№5面積・回数" sheetId="50" r:id="rId8"/>
    <sheet name="№6環境衛生予定表" sheetId="51" r:id="rId9"/>
    <sheet name="№7位置図" sheetId="43" r:id="rId10"/>
    <sheet name="Sheet2" sheetId="44" r:id="rId11"/>
  </sheets>
  <externalReferences>
    <externalReference r:id="rId12"/>
  </externalReferences>
  <definedNames>
    <definedName name="_xlnm.Print_Area" localSheetId="0">'№1様式-実施設計書 (単価抜)'!$A$1:$L$61</definedName>
  </definedNames>
  <calcPr calcId="145621"/>
</workbook>
</file>

<file path=xl/calcChain.xml><?xml version="1.0" encoding="utf-8"?>
<calcChain xmlns="http://schemas.openxmlformats.org/spreadsheetml/2006/main">
  <c r="T7" i="51" l="1"/>
  <c r="T11" i="51"/>
  <c r="T13" i="51"/>
  <c r="V13" i="51"/>
  <c r="T15" i="51"/>
  <c r="T17" i="51"/>
  <c r="V17" i="51"/>
  <c r="T19" i="51"/>
  <c r="L11" i="50"/>
  <c r="L12" i="50"/>
  <c r="L13" i="50"/>
  <c r="L47" i="50" s="1"/>
  <c r="L14" i="50"/>
  <c r="L15" i="50"/>
  <c r="L16" i="50"/>
  <c r="L17" i="50"/>
  <c r="L170" i="50" s="1"/>
  <c r="L18" i="50"/>
  <c r="Q19" i="50"/>
  <c r="Q20" i="50"/>
  <c r="Q21" i="50"/>
  <c r="Q166" i="50" s="1"/>
  <c r="Q22" i="50"/>
  <c r="L24" i="50"/>
  <c r="L25" i="50"/>
  <c r="L27" i="50"/>
  <c r="L28" i="50"/>
  <c r="I31" i="50"/>
  <c r="L32" i="50"/>
  <c r="L33" i="50"/>
  <c r="I36" i="50"/>
  <c r="I38" i="50"/>
  <c r="L41" i="50"/>
  <c r="I43" i="50"/>
  <c r="I47" i="50" s="1"/>
  <c r="I157" i="50" s="1"/>
  <c r="I44" i="50"/>
  <c r="L45" i="50"/>
  <c r="L46" i="50"/>
  <c r="C47" i="50"/>
  <c r="H47" i="50"/>
  <c r="Q47" i="50"/>
  <c r="Q157" i="50" s="1"/>
  <c r="M54" i="50"/>
  <c r="I55" i="50"/>
  <c r="I57" i="50"/>
  <c r="M58" i="50"/>
  <c r="M94" i="50" s="1"/>
  <c r="M157" i="50" s="1"/>
  <c r="M59" i="50"/>
  <c r="I60" i="50"/>
  <c r="Q61" i="50"/>
  <c r="Q62" i="50"/>
  <c r="Q63" i="50"/>
  <c r="Q64" i="50"/>
  <c r="L65" i="50"/>
  <c r="L66" i="50"/>
  <c r="L94" i="50" s="1"/>
  <c r="I67" i="50"/>
  <c r="I68" i="50"/>
  <c r="I69" i="50"/>
  <c r="L73" i="50"/>
  <c r="L74" i="50"/>
  <c r="L75" i="50"/>
  <c r="L76" i="50"/>
  <c r="L77" i="50"/>
  <c r="L80" i="50"/>
  <c r="Q81" i="50"/>
  <c r="Q82" i="50"/>
  <c r="L84" i="50"/>
  <c r="L86" i="50"/>
  <c r="L87" i="50"/>
  <c r="L88" i="50"/>
  <c r="L89" i="50"/>
  <c r="K92" i="50"/>
  <c r="C94" i="50"/>
  <c r="H94" i="50"/>
  <c r="I94" i="50"/>
  <c r="K94" i="50"/>
  <c r="Q94" i="50"/>
  <c r="K107" i="50"/>
  <c r="K108" i="50"/>
  <c r="P116" i="50"/>
  <c r="P142" i="50" s="1"/>
  <c r="P157" i="50" s="1"/>
  <c r="P117" i="50"/>
  <c r="P118" i="50"/>
  <c r="K124" i="50"/>
  <c r="K126" i="50"/>
  <c r="K128" i="50"/>
  <c r="L154" i="50" s="1"/>
  <c r="K129" i="50"/>
  <c r="K130" i="50"/>
  <c r="K133" i="50"/>
  <c r="K135" i="50"/>
  <c r="K136" i="50"/>
  <c r="K137" i="50"/>
  <c r="K138" i="50"/>
  <c r="K139" i="50"/>
  <c r="K140" i="50"/>
  <c r="K141" i="50"/>
  <c r="C142" i="50"/>
  <c r="K142" i="50"/>
  <c r="K157" i="50" s="1"/>
  <c r="K149" i="50"/>
  <c r="K150" i="50"/>
  <c r="K151" i="50"/>
  <c r="K156" i="50" s="1"/>
  <c r="T153" i="50"/>
  <c r="T154" i="50"/>
  <c r="T155" i="50"/>
  <c r="T156" i="50" s="1"/>
  <c r="T157" i="50" s="1"/>
  <c r="T184" i="50" s="1"/>
  <c r="C156" i="50"/>
  <c r="C157" i="50"/>
  <c r="H157" i="50"/>
  <c r="J157" i="50"/>
  <c r="N157" i="50"/>
  <c r="O157" i="50"/>
  <c r="R157" i="50"/>
  <c r="S157" i="50"/>
  <c r="H163" i="50"/>
  <c r="I163" i="50"/>
  <c r="U163" i="50" s="1"/>
  <c r="K163" i="50"/>
  <c r="L163" i="50"/>
  <c r="K165" i="50"/>
  <c r="M165" i="50"/>
  <c r="P166" i="50"/>
  <c r="U166" i="50" s="1"/>
  <c r="L167" i="50"/>
  <c r="L169" i="50"/>
  <c r="H170" i="50"/>
  <c r="I170" i="50"/>
  <c r="H171" i="50"/>
  <c r="N171" i="50"/>
  <c r="O171" i="50"/>
  <c r="R171" i="50"/>
  <c r="S171" i="50"/>
  <c r="T171" i="50"/>
  <c r="H174" i="50"/>
  <c r="I174" i="50"/>
  <c r="U174" i="50" s="1"/>
  <c r="K174" i="50"/>
  <c r="L174" i="50"/>
  <c r="K176" i="50"/>
  <c r="M176" i="50"/>
  <c r="P177" i="50"/>
  <c r="L178" i="50"/>
  <c r="L180" i="50"/>
  <c r="H181" i="50"/>
  <c r="I181" i="50"/>
  <c r="H182" i="50"/>
  <c r="N182" i="50"/>
  <c r="O182" i="50"/>
  <c r="R182" i="50"/>
  <c r="S182" i="50"/>
  <c r="T182" i="50"/>
  <c r="R5" i="49"/>
  <c r="T5" i="49"/>
  <c r="R6" i="49"/>
  <c r="T6" i="49" s="1"/>
  <c r="T8" i="49" s="1"/>
  <c r="D8" i="49"/>
  <c r="R9" i="49"/>
  <c r="T9" i="49" s="1"/>
  <c r="T15" i="49" s="1"/>
  <c r="R10" i="49"/>
  <c r="T10" i="49"/>
  <c r="R11" i="49"/>
  <c r="T11" i="49" s="1"/>
  <c r="R14" i="49"/>
  <c r="D15" i="49"/>
  <c r="R16" i="49"/>
  <c r="T16" i="49"/>
  <c r="R17" i="49"/>
  <c r="T17" i="49"/>
  <c r="T20" i="49" s="1"/>
  <c r="D20" i="49"/>
  <c r="D21" i="49"/>
  <c r="R38" i="49"/>
  <c r="T38" i="49"/>
  <c r="R39" i="49"/>
  <c r="T39" i="49"/>
  <c r="T41" i="49" s="1"/>
  <c r="D41" i="49"/>
  <c r="T42" i="49"/>
  <c r="T48" i="49" s="1"/>
  <c r="R43" i="49"/>
  <c r="T43" i="49" s="1"/>
  <c r="R44" i="49"/>
  <c r="T44" i="49"/>
  <c r="R47" i="49"/>
  <c r="D48" i="49"/>
  <c r="R49" i="49"/>
  <c r="T49" i="49"/>
  <c r="R50" i="49"/>
  <c r="T50" i="49"/>
  <c r="D53" i="49"/>
  <c r="D54" i="49" s="1"/>
  <c r="D57" i="49" s="1"/>
  <c r="T53" i="49"/>
  <c r="R55" i="49"/>
  <c r="T55" i="49"/>
  <c r="T56" i="49" s="1"/>
  <c r="G6" i="48"/>
  <c r="F7" i="48"/>
  <c r="G7" i="48"/>
  <c r="F8" i="48"/>
  <c r="G8" i="48"/>
  <c r="F9" i="48"/>
  <c r="G9" i="48"/>
  <c r="F10" i="48"/>
  <c r="G10" i="48"/>
  <c r="F11" i="48"/>
  <c r="G11" i="48"/>
  <c r="F12" i="48"/>
  <c r="G12" i="48"/>
  <c r="F13" i="48"/>
  <c r="G13" i="48"/>
  <c r="D14" i="48"/>
  <c r="G14" i="48"/>
  <c r="F9" i="47"/>
  <c r="F18" i="47"/>
  <c r="D13" i="47" s="1"/>
  <c r="F20" i="47"/>
  <c r="G20" i="47"/>
  <c r="D14" i="47" s="1"/>
  <c r="F22" i="47"/>
  <c r="F26" i="47"/>
  <c r="C6" i="46"/>
  <c r="C7" i="46"/>
  <c r="C9" i="46"/>
  <c r="C10" i="46"/>
  <c r="C11" i="46"/>
  <c r="C12" i="46"/>
  <c r="C13" i="46"/>
  <c r="C14" i="46"/>
  <c r="C15" i="46"/>
  <c r="C16" i="46"/>
  <c r="C20" i="46"/>
  <c r="T54" i="49" l="1"/>
  <c r="T57" i="49" s="1"/>
  <c r="U157" i="50"/>
  <c r="Q171" i="50"/>
  <c r="Q177" i="50"/>
  <c r="Q182" i="50" s="1"/>
  <c r="U170" i="50"/>
  <c r="L181" i="50"/>
  <c r="U181" i="50" s="1"/>
  <c r="L157" i="50"/>
  <c r="U177" i="50"/>
  <c r="T21" i="49"/>
  <c r="T185" i="50"/>
  <c r="E185" i="50" s="1"/>
  <c r="U184" i="50"/>
  <c r="U185" i="50" s="1"/>
  <c r="P182" i="50"/>
  <c r="P171" i="50"/>
  <c r="L165" i="50"/>
  <c r="L176" i="50" s="1"/>
  <c r="U176" i="50" s="1"/>
  <c r="I167" i="50"/>
  <c r="M162" i="50"/>
  <c r="K180" i="50"/>
  <c r="K169" i="50"/>
  <c r="L164" i="50"/>
  <c r="L171" i="50" s="1"/>
  <c r="U169" i="50" l="1"/>
  <c r="K171" i="50"/>
  <c r="U180" i="50"/>
  <c r="K182" i="50"/>
  <c r="U165" i="50"/>
  <c r="M171" i="50"/>
  <c r="M173" i="50"/>
  <c r="U162" i="50"/>
  <c r="L175" i="50"/>
  <c r="U164" i="50"/>
  <c r="I171" i="50"/>
  <c r="E171" i="50" s="1"/>
  <c r="I178" i="50"/>
  <c r="U167" i="50"/>
  <c r="U175" i="50" l="1"/>
  <c r="L182" i="50"/>
  <c r="M182" i="50"/>
  <c r="U173" i="50"/>
  <c r="U182" i="50" s="1"/>
  <c r="I182" i="50"/>
  <c r="U178" i="50"/>
  <c r="U171" i="50"/>
  <c r="U186" i="50" l="1"/>
  <c r="E182" i="50"/>
  <c r="E186" i="50" s="1"/>
  <c r="L34" i="45" l="1"/>
  <c r="L29" i="45"/>
  <c r="L43" i="41" l="1"/>
  <c r="L42" i="41"/>
  <c r="K70" i="32"/>
  <c r="K72" i="32" s="1"/>
  <c r="K112" i="32"/>
  <c r="K154" i="32" s="1"/>
  <c r="K156" i="32"/>
  <c r="D172" i="32"/>
  <c r="D67" i="32"/>
  <c r="D46" i="32"/>
  <c r="D25" i="32"/>
  <c r="D4" i="32"/>
  <c r="E196" i="32"/>
  <c r="B196" i="32"/>
  <c r="B174" i="32"/>
  <c r="E153" i="32"/>
  <c r="B153" i="32"/>
  <c r="B132" i="32"/>
  <c r="K115" i="32"/>
  <c r="B111" i="32"/>
  <c r="K94" i="32"/>
  <c r="K93" i="32"/>
  <c r="K92" i="32"/>
  <c r="K91" i="32"/>
  <c r="K134" i="32"/>
  <c r="K51" i="32"/>
  <c r="K50" i="32"/>
  <c r="B90" i="32"/>
  <c r="K71" i="32"/>
  <c r="K113" i="32"/>
  <c r="K114" i="32"/>
  <c r="K133" i="32"/>
  <c r="K176" i="32" s="1"/>
  <c r="K135" i="32"/>
  <c r="K175" i="32"/>
  <c r="K177" i="32"/>
  <c r="D215" i="32" l="1"/>
  <c r="D109" i="32"/>
  <c r="D130" i="32"/>
  <c r="D151" i="32"/>
  <c r="D194" i="32"/>
  <c r="K220" i="32"/>
  <c r="K219" i="32"/>
  <c r="K218" i="32"/>
  <c r="D88" i="32"/>
  <c r="K155" i="32"/>
  <c r="E39" i="41"/>
  <c r="E3" i="41"/>
  <c r="E21" i="41" l="1"/>
  <c r="K199" i="32"/>
  <c r="K198" i="32"/>
  <c r="K197" i="32"/>
</calcChain>
</file>

<file path=xl/sharedStrings.xml><?xml version="1.0" encoding="utf-8"?>
<sst xmlns="http://schemas.openxmlformats.org/spreadsheetml/2006/main" count="1404" uniqueCount="482">
  <si>
    <t>会計区分</t>
    <rPh sb="0" eb="2">
      <t>カイケイ</t>
    </rPh>
    <rPh sb="2" eb="4">
      <t>クブン</t>
    </rPh>
    <phoneticPr fontId="3"/>
  </si>
  <si>
    <t>内消費税</t>
    <rPh sb="0" eb="1">
      <t>ウチ</t>
    </rPh>
    <rPh sb="1" eb="4">
      <t>ショウヒゼイ</t>
    </rPh>
    <phoneticPr fontId="3"/>
  </si>
  <si>
    <t>計</t>
    <rPh sb="0" eb="1">
      <t>ケイ</t>
    </rPh>
    <phoneticPr fontId="3"/>
  </si>
  <si>
    <t>形状寸法</t>
    <rPh sb="0" eb="2">
      <t>ケイジョウ</t>
    </rPh>
    <rPh sb="2" eb="4">
      <t>スンポウ</t>
    </rPh>
    <phoneticPr fontId="3"/>
  </si>
  <si>
    <t>件　　名</t>
    <rPh sb="0" eb="1">
      <t>ケン</t>
    </rPh>
    <rPh sb="3" eb="4">
      <t>メイ</t>
    </rPh>
    <phoneticPr fontId="3"/>
  </si>
  <si>
    <t>目的及び　　　委託内容</t>
    <rPh sb="7" eb="9">
      <t>イタク</t>
    </rPh>
    <rPh sb="9" eb="11">
      <t>ナイヨウ</t>
    </rPh>
    <phoneticPr fontId="3"/>
  </si>
  <si>
    <t>品　　種</t>
    <rPh sb="0" eb="1">
      <t>シナ</t>
    </rPh>
    <rPh sb="3" eb="4">
      <t>タネ</t>
    </rPh>
    <phoneticPr fontId="3"/>
  </si>
  <si>
    <t>名　　称</t>
    <rPh sb="0" eb="1">
      <t>ナ</t>
    </rPh>
    <rPh sb="3" eb="4">
      <t>ショウ</t>
    </rPh>
    <phoneticPr fontId="3"/>
  </si>
  <si>
    <t>数　　量</t>
    <rPh sb="0" eb="1">
      <t>カズ</t>
    </rPh>
    <rPh sb="3" eb="4">
      <t>リョウ</t>
    </rPh>
    <phoneticPr fontId="3"/>
  </si>
  <si>
    <t>単　　位</t>
    <rPh sb="0" eb="1">
      <t>タン</t>
    </rPh>
    <rPh sb="3" eb="4">
      <t>クライ</t>
    </rPh>
    <phoneticPr fontId="3"/>
  </si>
  <si>
    <t>単　　価</t>
    <rPh sb="0" eb="1">
      <t>タン</t>
    </rPh>
    <rPh sb="3" eb="4">
      <t>アタイ</t>
    </rPh>
    <phoneticPr fontId="3"/>
  </si>
  <si>
    <t>金　　額</t>
    <rPh sb="0" eb="1">
      <t>キン</t>
    </rPh>
    <rPh sb="3" eb="4">
      <t>ガク</t>
    </rPh>
    <phoneticPr fontId="3"/>
  </si>
  <si>
    <t>摘　　要</t>
    <rPh sb="0" eb="1">
      <t>チャク</t>
    </rPh>
    <rPh sb="3" eb="4">
      <t>ヨウ</t>
    </rPh>
    <phoneticPr fontId="3"/>
  </si>
  <si>
    <t>一金</t>
    <rPh sb="0" eb="2">
      <t>イチキン</t>
    </rPh>
    <phoneticPr fontId="3"/>
  </si>
  <si>
    <t>円也</t>
    <rPh sb="0" eb="1">
      <t>エン</t>
    </rPh>
    <rPh sb="1" eb="2">
      <t>ナリ</t>
    </rPh>
    <phoneticPr fontId="3"/>
  </si>
  <si>
    <t>施行場所</t>
    <rPh sb="0" eb="2">
      <t>セコウ</t>
    </rPh>
    <rPh sb="2" eb="4">
      <t>バショ</t>
    </rPh>
    <phoneticPr fontId="3"/>
  </si>
  <si>
    <t>施行期間</t>
    <rPh sb="0" eb="2">
      <t>セコウ</t>
    </rPh>
    <rPh sb="2" eb="3">
      <t>キ</t>
    </rPh>
    <rPh sb="3" eb="4">
      <t>アイダ</t>
    </rPh>
    <phoneticPr fontId="3"/>
  </si>
  <si>
    <t>設計金額</t>
    <rPh sb="0" eb="2">
      <t>セッケイ</t>
    </rPh>
    <rPh sb="2" eb="4">
      <t>キンガク</t>
    </rPh>
    <phoneticPr fontId="3"/>
  </si>
  <si>
    <t>人</t>
    <rPh sb="0" eb="1">
      <t>ニン</t>
    </rPh>
    <phoneticPr fontId="3"/>
  </si>
  <si>
    <t>式</t>
    <rPh sb="0" eb="1">
      <t>シキ</t>
    </rPh>
    <phoneticPr fontId="3"/>
  </si>
  <si>
    <t>㎡</t>
    <phoneticPr fontId="3"/>
  </si>
  <si>
    <t>一般管理費</t>
    <rPh sb="0" eb="2">
      <t>イッパン</t>
    </rPh>
    <rPh sb="2" eb="5">
      <t>カンリヒ</t>
    </rPh>
    <phoneticPr fontId="3"/>
  </si>
  <si>
    <t>㎡</t>
  </si>
  <si>
    <t>事業区分</t>
    <rPh sb="0" eb="2">
      <t>ジギョウ</t>
    </rPh>
    <rPh sb="2" eb="4">
      <t>クブン</t>
    </rPh>
    <phoneticPr fontId="3"/>
  </si>
  <si>
    <t>第 ２ 号</t>
    <rPh sb="0" eb="1">
      <t>ダイ</t>
    </rPh>
    <rPh sb="4" eb="5">
      <t>ゴウ</t>
    </rPh>
    <phoneticPr fontId="3"/>
  </si>
  <si>
    <t>第 ３ 号</t>
    <rPh sb="0" eb="1">
      <t>ダイ</t>
    </rPh>
    <rPh sb="4" eb="5">
      <t>ゴウ</t>
    </rPh>
    <phoneticPr fontId="3"/>
  </si>
  <si>
    <t>　一　位　単　価　表</t>
    <rPh sb="1" eb="2">
      <t>イチ</t>
    </rPh>
    <rPh sb="3" eb="4">
      <t>クライ</t>
    </rPh>
    <rPh sb="5" eb="6">
      <t>タン</t>
    </rPh>
    <rPh sb="7" eb="8">
      <t>アタイ</t>
    </rPh>
    <rPh sb="9" eb="10">
      <t>ヒョウ</t>
    </rPh>
    <phoneticPr fontId="3"/>
  </si>
  <si>
    <t>第 １ 号</t>
    <rPh sb="0" eb="1">
      <t>ダイ</t>
    </rPh>
    <rPh sb="4" eb="5">
      <t>ゴウ</t>
    </rPh>
    <phoneticPr fontId="3"/>
  </si>
  <si>
    <t>第 ４ 号</t>
    <rPh sb="0" eb="1">
      <t>ダイ</t>
    </rPh>
    <rPh sb="4" eb="5">
      <t>ゴウ</t>
    </rPh>
    <phoneticPr fontId="3"/>
  </si>
  <si>
    <t>第 ５ 号</t>
    <rPh sb="0" eb="1">
      <t>ダイ</t>
    </rPh>
    <rPh sb="4" eb="5">
      <t>ゴウ</t>
    </rPh>
    <phoneticPr fontId="3"/>
  </si>
  <si>
    <t>回</t>
    <rPh sb="0" eb="1">
      <t>カイ</t>
    </rPh>
    <phoneticPr fontId="3"/>
  </si>
  <si>
    <t>円</t>
    <rPh sb="0" eb="1">
      <t>エン</t>
    </rPh>
    <phoneticPr fontId="3"/>
  </si>
  <si>
    <t>部門コード</t>
    <rPh sb="0" eb="2">
      <t>ブモン</t>
    </rPh>
    <phoneticPr fontId="3"/>
  </si>
  <si>
    <t>中科目</t>
    <rPh sb="0" eb="1">
      <t>チュウ</t>
    </rPh>
    <rPh sb="1" eb="3">
      <t>カモク</t>
    </rPh>
    <phoneticPr fontId="3"/>
  </si>
  <si>
    <t>摘　　要</t>
    <phoneticPr fontId="3"/>
  </si>
  <si>
    <t>県立保土ケ谷公園</t>
    <phoneticPr fontId="3"/>
  </si>
  <si>
    <t>委託費</t>
    <rPh sb="0" eb="3">
      <t>イタクヒ</t>
    </rPh>
    <phoneticPr fontId="3"/>
  </si>
  <si>
    <t>直接業務費計</t>
    <rPh sb="0" eb="2">
      <t>チョクセツ</t>
    </rPh>
    <rPh sb="2" eb="4">
      <t>ギョウム</t>
    </rPh>
    <rPh sb="4" eb="5">
      <t>ヒ</t>
    </rPh>
    <rPh sb="5" eb="6">
      <t>ケイ</t>
    </rPh>
    <phoneticPr fontId="3"/>
  </si>
  <si>
    <t>共通仮設費</t>
    <rPh sb="0" eb="2">
      <t>キョウツウ</t>
    </rPh>
    <rPh sb="2" eb="4">
      <t>カセツ</t>
    </rPh>
    <rPh sb="4" eb="5">
      <t>ヒ</t>
    </rPh>
    <phoneticPr fontId="3"/>
  </si>
  <si>
    <t>現場管理費</t>
    <rPh sb="0" eb="2">
      <t>ゲンバ</t>
    </rPh>
    <rPh sb="2" eb="5">
      <t>カンリヒ</t>
    </rPh>
    <phoneticPr fontId="3"/>
  </si>
  <si>
    <t>単位</t>
    <rPh sb="0" eb="1">
      <t>タン</t>
    </rPh>
    <rPh sb="1" eb="2">
      <t>クライ</t>
    </rPh>
    <phoneticPr fontId="3"/>
  </si>
  <si>
    <t>工　　種</t>
    <rPh sb="0" eb="1">
      <t>コウ</t>
    </rPh>
    <rPh sb="3" eb="4">
      <t>タネ</t>
    </rPh>
    <phoneticPr fontId="3"/>
  </si>
  <si>
    <t>摘　　　　　　　　　要</t>
    <rPh sb="0" eb="1">
      <t>チャク</t>
    </rPh>
    <rPh sb="10" eb="11">
      <t>ヨウ</t>
    </rPh>
    <phoneticPr fontId="3"/>
  </si>
  <si>
    <t>小　　計</t>
    <rPh sb="0" eb="1">
      <t>ショウ</t>
    </rPh>
    <rPh sb="3" eb="4">
      <t>ケイ</t>
    </rPh>
    <phoneticPr fontId="3"/>
  </si>
  <si>
    <t>軽作業員</t>
    <rPh sb="0" eb="1">
      <t>ケイ</t>
    </rPh>
    <rPh sb="1" eb="4">
      <t>サギョウイン</t>
    </rPh>
    <phoneticPr fontId="3"/>
  </si>
  <si>
    <t>第 ６ 号</t>
    <rPh sb="0" eb="1">
      <t>ダイ</t>
    </rPh>
    <rPh sb="4" eb="5">
      <t>ゴウ</t>
    </rPh>
    <phoneticPr fontId="3"/>
  </si>
  <si>
    <t>第 ７ 号</t>
    <rPh sb="0" eb="1">
      <t>ダイ</t>
    </rPh>
    <rPh sb="4" eb="5">
      <t>ゴウ</t>
    </rPh>
    <phoneticPr fontId="3"/>
  </si>
  <si>
    <t>１回当り</t>
    <rPh sb="1" eb="2">
      <t>カイ</t>
    </rPh>
    <rPh sb="2" eb="3">
      <t>アタ</t>
    </rPh>
    <phoneticPr fontId="3"/>
  </si>
  <si>
    <t>１㎡当り</t>
    <rPh sb="2" eb="3">
      <t>アタ</t>
    </rPh>
    <phoneticPr fontId="3"/>
  </si>
  <si>
    <t>第 ９ 号</t>
    <rPh sb="0" eb="1">
      <t>ダイ</t>
    </rPh>
    <rPh sb="4" eb="5">
      <t>ゴウ</t>
    </rPh>
    <phoneticPr fontId="3"/>
  </si>
  <si>
    <t>千円止</t>
    <rPh sb="0" eb="2">
      <t>センエン</t>
    </rPh>
    <rPh sb="2" eb="3">
      <t>トメ</t>
    </rPh>
    <phoneticPr fontId="3"/>
  </si>
  <si>
    <t>歩掛コードＫＰＡ４００１より</t>
    <rPh sb="0" eb="2">
      <t>ブガカリ</t>
    </rPh>
    <phoneticPr fontId="3"/>
  </si>
  <si>
    <t>県立保土ヶ谷公園　硬式野球場外</t>
    <rPh sb="0" eb="2">
      <t>ケンリツ</t>
    </rPh>
    <rPh sb="2" eb="6">
      <t>ホドガヤ</t>
    </rPh>
    <rPh sb="6" eb="8">
      <t>コウエン</t>
    </rPh>
    <rPh sb="9" eb="11">
      <t>コウシキ</t>
    </rPh>
    <rPh sb="11" eb="13">
      <t>ヤキュウ</t>
    </rPh>
    <rPh sb="13" eb="14">
      <t>ジョウ</t>
    </rPh>
    <rPh sb="14" eb="15">
      <t>ガイ</t>
    </rPh>
    <phoneticPr fontId="3"/>
  </si>
  <si>
    <t>施設清掃
（困難）</t>
    <rPh sb="0" eb="2">
      <t>シセツ</t>
    </rPh>
    <rPh sb="2" eb="4">
      <t>セイソウ</t>
    </rPh>
    <rPh sb="6" eb="8">
      <t>コンナン</t>
    </rPh>
    <phoneticPr fontId="3"/>
  </si>
  <si>
    <t>施設清掃（容易）</t>
    <rPh sb="0" eb="2">
      <t>シセツ</t>
    </rPh>
    <rPh sb="2" eb="4">
      <t>セイソウ</t>
    </rPh>
    <rPh sb="5" eb="7">
      <t>ヨウイ</t>
    </rPh>
    <phoneticPr fontId="3"/>
  </si>
  <si>
    <t>施設清掃（困難）</t>
    <rPh sb="0" eb="2">
      <t>シセツ</t>
    </rPh>
    <rPh sb="2" eb="4">
      <t>セイソウ</t>
    </rPh>
    <rPh sb="5" eb="7">
      <t>コンナン</t>
    </rPh>
    <phoneticPr fontId="3"/>
  </si>
  <si>
    <t>床清掃（エレベーター）</t>
    <rPh sb="0" eb="1">
      <t>ユカ</t>
    </rPh>
    <rPh sb="1" eb="3">
      <t>セイソウ</t>
    </rPh>
    <phoneticPr fontId="3"/>
  </si>
  <si>
    <t>清　掃　Ａ</t>
    <rPh sb="0" eb="1">
      <t>キヨシ</t>
    </rPh>
    <rPh sb="2" eb="3">
      <t>ソウ</t>
    </rPh>
    <phoneticPr fontId="3"/>
  </si>
  <si>
    <t>清　掃　Ｂ</t>
    <rPh sb="0" eb="1">
      <t>キヨシ</t>
    </rPh>
    <rPh sb="2" eb="3">
      <t>ソウ</t>
    </rPh>
    <phoneticPr fontId="3"/>
  </si>
  <si>
    <t>清　掃　Ｃ</t>
    <rPh sb="0" eb="1">
      <t>キヨシ</t>
    </rPh>
    <rPh sb="2" eb="3">
      <t>ソウ</t>
    </rPh>
    <phoneticPr fontId="3"/>
  </si>
  <si>
    <t>弾性床　　第37号　単価表　　</t>
    <rPh sb="0" eb="2">
      <t>ダンセイ</t>
    </rPh>
    <rPh sb="2" eb="3">
      <t>ユカ</t>
    </rPh>
    <rPh sb="5" eb="6">
      <t>ダイ</t>
    </rPh>
    <rPh sb="8" eb="9">
      <t>ゴウ</t>
    </rPh>
    <rPh sb="10" eb="12">
      <t>タンカ</t>
    </rPh>
    <rPh sb="12" eb="13">
      <t>ヒョウ</t>
    </rPh>
    <phoneticPr fontId="3"/>
  </si>
  <si>
    <t>弾性床　　第47号　単価表　　</t>
    <rPh sb="0" eb="2">
      <t>ダンセイ</t>
    </rPh>
    <rPh sb="2" eb="3">
      <t>ユカ</t>
    </rPh>
    <rPh sb="5" eb="6">
      <t>ダイ</t>
    </rPh>
    <rPh sb="8" eb="9">
      <t>ゴウ</t>
    </rPh>
    <rPh sb="10" eb="12">
      <t>タンカ</t>
    </rPh>
    <rPh sb="12" eb="13">
      <t>ヒョウ</t>
    </rPh>
    <phoneticPr fontId="3"/>
  </si>
  <si>
    <t>床以外床清掃（エレベーター）</t>
    <rPh sb="0" eb="1">
      <t>ユカ</t>
    </rPh>
    <rPh sb="1" eb="3">
      <t>イガイ</t>
    </rPh>
    <rPh sb="3" eb="4">
      <t>ユカ</t>
    </rPh>
    <rPh sb="4" eb="6">
      <t>セイソウ</t>
    </rPh>
    <phoneticPr fontId="3"/>
  </si>
  <si>
    <t>機械設備清掃</t>
    <rPh sb="0" eb="2">
      <t>キカイ</t>
    </rPh>
    <rPh sb="2" eb="4">
      <t>セツビ</t>
    </rPh>
    <rPh sb="4" eb="6">
      <t>セイソウ</t>
    </rPh>
    <phoneticPr fontId="3"/>
  </si>
  <si>
    <t>第61号　単価表　　　</t>
    <rPh sb="0" eb="1">
      <t>ダイ</t>
    </rPh>
    <rPh sb="3" eb="4">
      <t>ゴウ</t>
    </rPh>
    <rPh sb="5" eb="7">
      <t>タンカ</t>
    </rPh>
    <rPh sb="7" eb="8">
      <t>ヒョウ</t>
    </rPh>
    <phoneticPr fontId="3"/>
  </si>
  <si>
    <t>冷却塔</t>
    <rPh sb="0" eb="3">
      <t>レイキャクトウ</t>
    </rPh>
    <phoneticPr fontId="3"/>
  </si>
  <si>
    <t>技　術　員</t>
    <rPh sb="0" eb="1">
      <t>ワザ</t>
    </rPh>
    <rPh sb="2" eb="3">
      <t>ジュツ</t>
    </rPh>
    <rPh sb="4" eb="5">
      <t>イン</t>
    </rPh>
    <phoneticPr fontId="3"/>
  </si>
  <si>
    <t>第62号　単価表　　　</t>
    <rPh sb="0" eb="1">
      <t>ダイ</t>
    </rPh>
    <rPh sb="3" eb="4">
      <t>ゴウ</t>
    </rPh>
    <rPh sb="5" eb="7">
      <t>タンカ</t>
    </rPh>
    <rPh sb="7" eb="8">
      <t>ヒョウ</t>
    </rPh>
    <phoneticPr fontId="3"/>
  </si>
  <si>
    <t>第63号　単価表　　　</t>
    <rPh sb="0" eb="1">
      <t>ダイ</t>
    </rPh>
    <rPh sb="3" eb="4">
      <t>ゴウ</t>
    </rPh>
    <rPh sb="5" eb="7">
      <t>タンカ</t>
    </rPh>
    <rPh sb="7" eb="8">
      <t>ヒョウ</t>
    </rPh>
    <phoneticPr fontId="3"/>
  </si>
  <si>
    <t>衛生駆除</t>
    <rPh sb="0" eb="2">
      <t>エイセイ</t>
    </rPh>
    <rPh sb="2" eb="4">
      <t>クジョ</t>
    </rPh>
    <phoneticPr fontId="3"/>
  </si>
  <si>
    <t>第 ８ 号</t>
    <rPh sb="0" eb="1">
      <t>ダイ</t>
    </rPh>
    <rPh sb="4" eb="5">
      <t>ゴウ</t>
    </rPh>
    <phoneticPr fontId="3"/>
  </si>
  <si>
    <t>１ﾎﾟｲﾝﾄ当り</t>
    <rPh sb="6" eb="7">
      <t>アタ</t>
    </rPh>
    <phoneticPr fontId="3"/>
  </si>
  <si>
    <t>第65号　単価表　　　</t>
    <rPh sb="0" eb="1">
      <t>ダイ</t>
    </rPh>
    <rPh sb="3" eb="4">
      <t>ゴウ</t>
    </rPh>
    <rPh sb="5" eb="7">
      <t>タンカ</t>
    </rPh>
    <rPh sb="7" eb="8">
      <t>ヒョウ</t>
    </rPh>
    <phoneticPr fontId="3"/>
  </si>
  <si>
    <t>執務環境検査</t>
    <rPh sb="0" eb="2">
      <t>シツム</t>
    </rPh>
    <rPh sb="2" eb="4">
      <t>カンキョウ</t>
    </rPh>
    <rPh sb="4" eb="6">
      <t>ケンサ</t>
    </rPh>
    <phoneticPr fontId="3"/>
  </si>
  <si>
    <t>技 術 員 補</t>
    <rPh sb="0" eb="1">
      <t>ワザ</t>
    </rPh>
    <rPh sb="2" eb="3">
      <t>ジュツ</t>
    </rPh>
    <rPh sb="4" eb="5">
      <t>イン</t>
    </rPh>
    <rPh sb="6" eb="7">
      <t>ホ</t>
    </rPh>
    <phoneticPr fontId="3"/>
  </si>
  <si>
    <t>技 　師 　補</t>
    <rPh sb="0" eb="1">
      <t>ワザ</t>
    </rPh>
    <rPh sb="3" eb="4">
      <t>シ</t>
    </rPh>
    <rPh sb="6" eb="7">
      <t>ホ</t>
    </rPh>
    <phoneticPr fontId="3"/>
  </si>
  <si>
    <t>技　 術 　員</t>
    <rPh sb="0" eb="1">
      <t>ワザ</t>
    </rPh>
    <rPh sb="3" eb="4">
      <t>ジュツ</t>
    </rPh>
    <rPh sb="6" eb="7">
      <t>イン</t>
    </rPh>
    <phoneticPr fontId="3"/>
  </si>
  <si>
    <t>ﾎﾟｲﾝﾄ</t>
    <phoneticPr fontId="3"/>
  </si>
  <si>
    <t>第 10 号</t>
    <rPh sb="0" eb="1">
      <t>ダイ</t>
    </rPh>
    <rPh sb="5" eb="6">
      <t>ゴウ</t>
    </rPh>
    <phoneticPr fontId="3"/>
  </si>
  <si>
    <t>第66号　単価表　　　</t>
    <rPh sb="0" eb="1">
      <t>ダイ</t>
    </rPh>
    <rPh sb="3" eb="4">
      <t>ゴウ</t>
    </rPh>
    <rPh sb="5" eb="7">
      <t>タンカ</t>
    </rPh>
    <rPh sb="7" eb="8">
      <t>ヒョウ</t>
    </rPh>
    <phoneticPr fontId="3"/>
  </si>
  <si>
    <t>第 11 号</t>
    <rPh sb="0" eb="1">
      <t>ダイ</t>
    </rPh>
    <rPh sb="5" eb="6">
      <t>ゴウ</t>
    </rPh>
    <phoneticPr fontId="3"/>
  </si>
  <si>
    <t>第67号　単価表　　　</t>
    <rPh sb="0" eb="1">
      <t>ダイ</t>
    </rPh>
    <rPh sb="3" eb="4">
      <t>ゴウ</t>
    </rPh>
    <rPh sb="5" eb="7">
      <t>タンカ</t>
    </rPh>
    <rPh sb="7" eb="8">
      <t>ヒョウ</t>
    </rPh>
    <phoneticPr fontId="3"/>
  </si>
  <si>
    <t>１月当り</t>
    <rPh sb="1" eb="2">
      <t>ツキ</t>
    </rPh>
    <rPh sb="2" eb="3">
      <t>アタ</t>
    </rPh>
    <phoneticPr fontId="3"/>
  </si>
  <si>
    <t>環境衛生管理業務</t>
    <rPh sb="0" eb="2">
      <t>カンキョウ</t>
    </rPh>
    <rPh sb="2" eb="4">
      <t>エイセイ</t>
    </rPh>
    <rPh sb="4" eb="6">
      <t>カンリ</t>
    </rPh>
    <rPh sb="6" eb="8">
      <t>ギョウム</t>
    </rPh>
    <phoneticPr fontId="3"/>
  </si>
  <si>
    <t>月</t>
    <rPh sb="0" eb="1">
      <t>ツキ</t>
    </rPh>
    <phoneticPr fontId="3"/>
  </si>
  <si>
    <t>施設清掃
（容易）</t>
    <rPh sb="0" eb="2">
      <t>シセツ</t>
    </rPh>
    <rPh sb="2" eb="4">
      <t>セイソウ</t>
    </rPh>
    <rPh sb="6" eb="8">
      <t>ヨウイ</t>
    </rPh>
    <phoneticPr fontId="3"/>
  </si>
  <si>
    <t>歩掛コードＫＰＡ４００２より</t>
    <rPh sb="0" eb="2">
      <t>ブガカリ</t>
    </rPh>
    <phoneticPr fontId="3"/>
  </si>
  <si>
    <t>除塵及び
部分水拭き</t>
    <rPh sb="0" eb="2">
      <t>ジョジン</t>
    </rPh>
    <rPh sb="2" eb="3">
      <t>オヨ</t>
    </rPh>
    <rPh sb="5" eb="7">
      <t>ブブン</t>
    </rPh>
    <rPh sb="7" eb="8">
      <t>ミズ</t>
    </rPh>
    <rPh sb="8" eb="9">
      <t>フ</t>
    </rPh>
    <phoneticPr fontId="3"/>
  </si>
  <si>
    <r>
      <t xml:space="preserve">床清掃
</t>
    </r>
    <r>
      <rPr>
        <sz val="8"/>
        <rFont val="ＭＳ 明朝"/>
        <family val="1"/>
        <charset val="128"/>
      </rPr>
      <t>（エレベーター）</t>
    </r>
    <rPh sb="0" eb="1">
      <t>ユカ</t>
    </rPh>
    <rPh sb="1" eb="3">
      <t>セイソウ</t>
    </rPh>
    <phoneticPr fontId="3"/>
  </si>
  <si>
    <r>
      <t xml:space="preserve">床以外清掃
</t>
    </r>
    <r>
      <rPr>
        <sz val="8"/>
        <rFont val="ＭＳ 明朝"/>
        <family val="1"/>
        <charset val="128"/>
      </rPr>
      <t>（エレベーター）</t>
    </r>
    <rPh sb="0" eb="1">
      <t>ユカ</t>
    </rPh>
    <rPh sb="1" eb="3">
      <t>イガイ</t>
    </rPh>
    <rPh sb="3" eb="5">
      <t>セイソウ</t>
    </rPh>
    <phoneticPr fontId="3"/>
  </si>
  <si>
    <t>　　　　冷却塔</t>
    <rPh sb="4" eb="7">
      <t>レイキャクトウ</t>
    </rPh>
    <phoneticPr fontId="3"/>
  </si>
  <si>
    <t>　　　　ウォータークーラー</t>
    <phoneticPr fontId="3"/>
  </si>
  <si>
    <t>　　　　害虫駆除</t>
    <rPh sb="4" eb="6">
      <t>ガイチュウ</t>
    </rPh>
    <rPh sb="6" eb="8">
      <t>クジョ</t>
    </rPh>
    <phoneticPr fontId="3"/>
  </si>
  <si>
    <t>第64号　単価表　　　</t>
    <rPh sb="0" eb="1">
      <t>ダイ</t>
    </rPh>
    <rPh sb="3" eb="4">
      <t>ゴウ</t>
    </rPh>
    <rPh sb="5" eb="7">
      <t>タンカ</t>
    </rPh>
    <rPh sb="7" eb="8">
      <t>ヒョウ</t>
    </rPh>
    <phoneticPr fontId="3"/>
  </si>
  <si>
    <t>　　鼠等</t>
    <rPh sb="2" eb="3">
      <t>ネズミ</t>
    </rPh>
    <rPh sb="3" eb="4">
      <t>トウ</t>
    </rPh>
    <phoneticPr fontId="3"/>
  </si>
  <si>
    <t>　　　空気環境測定</t>
    <rPh sb="3" eb="5">
      <t>クウキ</t>
    </rPh>
    <rPh sb="5" eb="7">
      <t>カンキョウ</t>
    </rPh>
    <rPh sb="7" eb="9">
      <t>ソクテイ</t>
    </rPh>
    <phoneticPr fontId="3"/>
  </si>
  <si>
    <t>　　水質検査</t>
    <rPh sb="2" eb="4">
      <t>スイシツ</t>
    </rPh>
    <rPh sb="4" eb="6">
      <t>ケンサ</t>
    </rPh>
    <phoneticPr fontId="3"/>
  </si>
  <si>
    <t>環境衛生
管理業務</t>
    <rPh sb="0" eb="2">
      <t>カンキョウ</t>
    </rPh>
    <rPh sb="2" eb="4">
      <t>エイセイ</t>
    </rPh>
    <rPh sb="5" eb="7">
      <t>カンリ</t>
    </rPh>
    <rPh sb="7" eb="9">
      <t>ギョウム</t>
    </rPh>
    <phoneticPr fontId="3"/>
  </si>
  <si>
    <t>清掃管理</t>
    <rPh sb="0" eb="2">
      <t>セイソウ</t>
    </rPh>
    <rPh sb="2" eb="4">
      <t>カンリ</t>
    </rPh>
    <phoneticPr fontId="3"/>
  </si>
  <si>
    <t>特定建築物
環境衛生管理</t>
    <rPh sb="0" eb="2">
      <t>トクテイ</t>
    </rPh>
    <rPh sb="2" eb="5">
      <t>ケンチクブツ</t>
    </rPh>
    <rPh sb="6" eb="8">
      <t>カンキョウ</t>
    </rPh>
    <rPh sb="8" eb="10">
      <t>エイセイ</t>
    </rPh>
    <rPh sb="10" eb="12">
      <t>カンリ</t>
    </rPh>
    <phoneticPr fontId="3"/>
  </si>
  <si>
    <t>消費税相当額</t>
    <rPh sb="0" eb="3">
      <t>ショウヒゼイ</t>
    </rPh>
    <rPh sb="3" eb="5">
      <t>ソウトウ</t>
    </rPh>
    <rPh sb="5" eb="6">
      <t>ガク</t>
    </rPh>
    <phoneticPr fontId="3"/>
  </si>
  <si>
    <t>合計</t>
    <rPh sb="0" eb="2">
      <t>ゴウケイ</t>
    </rPh>
    <phoneticPr fontId="3"/>
  </si>
  <si>
    <t>内　　　　　訳　　　　　書</t>
    <rPh sb="0" eb="1">
      <t>ナイ</t>
    </rPh>
    <rPh sb="6" eb="7">
      <t>ヤク</t>
    </rPh>
    <rPh sb="12" eb="13">
      <t>ショ</t>
    </rPh>
    <phoneticPr fontId="3"/>
  </si>
  <si>
    <t>硬式野球場</t>
    <rPh sb="0" eb="2">
      <t>コウシキ</t>
    </rPh>
    <rPh sb="2" eb="4">
      <t>ヤキュウ</t>
    </rPh>
    <rPh sb="4" eb="5">
      <t>ジョウ</t>
    </rPh>
    <phoneticPr fontId="3"/>
  </si>
  <si>
    <t>一般清掃
施設清掃（容易）</t>
    <rPh sb="0" eb="2">
      <t>イッパン</t>
    </rPh>
    <rPh sb="2" eb="4">
      <t>セイソウ</t>
    </rPh>
    <rPh sb="5" eb="7">
      <t>シセツ</t>
    </rPh>
    <rPh sb="7" eb="9">
      <t>セイソウ</t>
    </rPh>
    <rPh sb="10" eb="12">
      <t>ヨウイ</t>
    </rPh>
    <phoneticPr fontId="3"/>
  </si>
  <si>
    <t>ｴﾚﾍﾞｰﾀｰ清掃</t>
    <rPh sb="7" eb="9">
      <t>セイソウ</t>
    </rPh>
    <phoneticPr fontId="3"/>
  </si>
  <si>
    <t>床</t>
    <rPh sb="0" eb="1">
      <t>ユカ</t>
    </rPh>
    <phoneticPr fontId="3"/>
  </si>
  <si>
    <t>床以外</t>
    <rPh sb="0" eb="1">
      <t>ユカ</t>
    </rPh>
    <rPh sb="1" eb="3">
      <t>イガイ</t>
    </rPh>
    <phoneticPr fontId="3"/>
  </si>
  <si>
    <t>特定建築物環境衛生管理</t>
    <rPh sb="0" eb="2">
      <t>トクテイ</t>
    </rPh>
    <rPh sb="2" eb="5">
      <t>ケンチクブツ</t>
    </rPh>
    <rPh sb="5" eb="7">
      <t>カンキョウ</t>
    </rPh>
    <rPh sb="7" eb="9">
      <t>エイセイ</t>
    </rPh>
    <rPh sb="9" eb="11">
      <t>カンリ</t>
    </rPh>
    <phoneticPr fontId="3"/>
  </si>
  <si>
    <t>技術者選任</t>
    <rPh sb="0" eb="3">
      <t>ギジュツシャ</t>
    </rPh>
    <rPh sb="3" eb="5">
      <t>センニン</t>
    </rPh>
    <phoneticPr fontId="3"/>
  </si>
  <si>
    <t>冷却塔清掃</t>
    <rPh sb="0" eb="3">
      <t>レイキャクトウ</t>
    </rPh>
    <rPh sb="3" eb="5">
      <t>セイソウ</t>
    </rPh>
    <phoneticPr fontId="3"/>
  </si>
  <si>
    <t>冷却水管殺菌
（ﾚｼﾞｵﾈﾗ症防止）</t>
    <rPh sb="0" eb="3">
      <t>レイキャクスイ</t>
    </rPh>
    <rPh sb="3" eb="4">
      <t>カン</t>
    </rPh>
    <rPh sb="4" eb="6">
      <t>サッキン</t>
    </rPh>
    <rPh sb="14" eb="15">
      <t>ショウ</t>
    </rPh>
    <rPh sb="15" eb="17">
      <t>ボウシ</t>
    </rPh>
    <phoneticPr fontId="3"/>
  </si>
  <si>
    <t>ネズミ駆除</t>
    <rPh sb="3" eb="5">
      <t>クジョ</t>
    </rPh>
    <phoneticPr fontId="3"/>
  </si>
  <si>
    <t>ｳｫｰﾀｰｸｰﾗｰ清掃</t>
    <rPh sb="9" eb="11">
      <t>セイソウ</t>
    </rPh>
    <phoneticPr fontId="3"/>
  </si>
  <si>
    <t>1,700㎡／回</t>
    <rPh sb="7" eb="8">
      <t>カイ</t>
    </rPh>
    <phoneticPr fontId="3"/>
  </si>
  <si>
    <t>26ポイント／回</t>
    <rPh sb="7" eb="8">
      <t>カイ</t>
    </rPh>
    <phoneticPr fontId="3"/>
  </si>
  <si>
    <t>ヶ月</t>
    <rPh sb="1" eb="2">
      <t>ゲツ</t>
    </rPh>
    <phoneticPr fontId="3"/>
  </si>
  <si>
    <t>ﾎﾟｲﾝﾄ</t>
    <phoneticPr fontId="3"/>
  </si>
  <si>
    <t>一般清掃
施設清掃（困難）</t>
    <rPh sb="0" eb="2">
      <t>イッパン</t>
    </rPh>
    <rPh sb="2" eb="4">
      <t>セイソウ</t>
    </rPh>
    <rPh sb="5" eb="7">
      <t>シセツ</t>
    </rPh>
    <rPh sb="7" eb="9">
      <t>セイソウ</t>
    </rPh>
    <rPh sb="10" eb="12">
      <t>コンナン</t>
    </rPh>
    <phoneticPr fontId="3"/>
  </si>
  <si>
    <t>衛生駆除
（害虫防除）</t>
    <rPh sb="0" eb="2">
      <t>エイセイ</t>
    </rPh>
    <rPh sb="2" eb="4">
      <t>クジョ</t>
    </rPh>
    <rPh sb="6" eb="8">
      <t>ガイチュウ</t>
    </rPh>
    <rPh sb="8" eb="10">
      <t>ボウジョ</t>
    </rPh>
    <phoneticPr fontId="3"/>
  </si>
  <si>
    <t>執務環境検査
（室内空気環測定）</t>
    <rPh sb="0" eb="2">
      <t>シツム</t>
    </rPh>
    <rPh sb="2" eb="4">
      <t>カンキョウ</t>
    </rPh>
    <rPh sb="4" eb="6">
      <t>ケンサ</t>
    </rPh>
    <rPh sb="8" eb="10">
      <t>シツナイ</t>
    </rPh>
    <rPh sb="10" eb="12">
      <t>クウキ</t>
    </rPh>
    <rPh sb="12" eb="13">
      <t>ワ</t>
    </rPh>
    <rPh sb="13" eb="15">
      <t>ソクテイ</t>
    </rPh>
    <phoneticPr fontId="3"/>
  </si>
  <si>
    <t>執務環境検査
（水質検査）</t>
    <rPh sb="8" eb="10">
      <t>スイシツ</t>
    </rPh>
    <rPh sb="10" eb="12">
      <t>ケンサ</t>
    </rPh>
    <phoneticPr fontId="3"/>
  </si>
  <si>
    <t>清掃管理（経費含む）</t>
    <rPh sb="0" eb="2">
      <t>セイソウ</t>
    </rPh>
    <rPh sb="2" eb="4">
      <t>カンリ</t>
    </rPh>
    <rPh sb="5" eb="7">
      <t>ケイヒ</t>
    </rPh>
    <rPh sb="7" eb="8">
      <t>フク</t>
    </rPh>
    <phoneticPr fontId="3"/>
  </si>
  <si>
    <t>ワックス清掃(板張り）</t>
    <rPh sb="4" eb="6">
      <t>セイソウ</t>
    </rPh>
    <rPh sb="7" eb="8">
      <t>イタ</t>
    </rPh>
    <rPh sb="8" eb="9">
      <t>バ</t>
    </rPh>
    <phoneticPr fontId="3"/>
  </si>
  <si>
    <t>ワックス清掃(タイル）</t>
    <rPh sb="4" eb="6">
      <t>セイソウ</t>
    </rPh>
    <phoneticPr fontId="3"/>
  </si>
  <si>
    <t>窓ガラス清掃</t>
    <rPh sb="0" eb="1">
      <t>マド</t>
    </rPh>
    <rPh sb="4" eb="6">
      <t>セイソウ</t>
    </rPh>
    <phoneticPr fontId="3"/>
  </si>
  <si>
    <t>弾性床材
樹脂ﾜｯｸｽ(臨時）</t>
    <rPh sb="0" eb="2">
      <t>ダンセイ</t>
    </rPh>
    <rPh sb="2" eb="3">
      <t>ユカ</t>
    </rPh>
    <rPh sb="3" eb="4">
      <t>ザイ</t>
    </rPh>
    <rPh sb="5" eb="7">
      <t>ジュシ</t>
    </rPh>
    <rPh sb="12" eb="14">
      <t>リンジ</t>
    </rPh>
    <phoneticPr fontId="3"/>
  </si>
  <si>
    <t>経費含む</t>
    <rPh sb="0" eb="2">
      <t>ケイヒ</t>
    </rPh>
    <rPh sb="2" eb="3">
      <t>フク</t>
    </rPh>
    <phoneticPr fontId="3"/>
  </si>
  <si>
    <t>別紙内訳書　第3号　参照</t>
    <rPh sb="0" eb="2">
      <t>ベッシ</t>
    </rPh>
    <rPh sb="2" eb="5">
      <t>ウチワケショ</t>
    </rPh>
    <rPh sb="10" eb="12">
      <t>サンショウ</t>
    </rPh>
    <phoneticPr fontId="3"/>
  </si>
  <si>
    <t>別紙内訳書　第2号　参照</t>
    <rPh sb="0" eb="2">
      <t>ベッシ</t>
    </rPh>
    <rPh sb="2" eb="5">
      <t>ウチワケショ</t>
    </rPh>
    <rPh sb="10" eb="12">
      <t>サンショウ</t>
    </rPh>
    <phoneticPr fontId="3"/>
  </si>
  <si>
    <t>別紙内訳書　第1号　参照</t>
    <rPh sb="0" eb="2">
      <t>ベッシ</t>
    </rPh>
    <rPh sb="2" eb="5">
      <t>ウチワケショ</t>
    </rPh>
    <rPh sb="10" eb="12">
      <t>サンショウ</t>
    </rPh>
    <phoneticPr fontId="3"/>
  </si>
  <si>
    <t>１．硬式野球場　清掃管理及び特定建築物環境衛生管理業務
２．体育館　　　特別清掃管理業務
３．園内便所　　清掃業務(管理事務所含む）等</t>
    <rPh sb="2" eb="4">
      <t>コウシキ</t>
    </rPh>
    <rPh sb="4" eb="6">
      <t>ヤキュウ</t>
    </rPh>
    <rPh sb="6" eb="7">
      <t>ジョウ</t>
    </rPh>
    <rPh sb="8" eb="10">
      <t>セイソウ</t>
    </rPh>
    <rPh sb="10" eb="12">
      <t>カンリ</t>
    </rPh>
    <rPh sb="12" eb="13">
      <t>オヨ</t>
    </rPh>
    <rPh sb="14" eb="16">
      <t>トクテイ</t>
    </rPh>
    <rPh sb="16" eb="19">
      <t>ケンチクブツ</t>
    </rPh>
    <rPh sb="19" eb="21">
      <t>カンキョウ</t>
    </rPh>
    <rPh sb="21" eb="23">
      <t>エイセイ</t>
    </rPh>
    <rPh sb="23" eb="25">
      <t>カンリ</t>
    </rPh>
    <rPh sb="25" eb="27">
      <t>ギョウム</t>
    </rPh>
    <rPh sb="31" eb="34">
      <t>タイイクカン</t>
    </rPh>
    <rPh sb="37" eb="39">
      <t>トクベツ</t>
    </rPh>
    <rPh sb="39" eb="41">
      <t>セイソウ</t>
    </rPh>
    <rPh sb="41" eb="43">
      <t>カンリ</t>
    </rPh>
    <rPh sb="43" eb="45">
      <t>ギョウム</t>
    </rPh>
    <rPh sb="49" eb="51">
      <t>エンナイ</t>
    </rPh>
    <rPh sb="51" eb="53">
      <t>ベンジョ</t>
    </rPh>
    <rPh sb="55" eb="57">
      <t>セイソウ</t>
    </rPh>
    <rPh sb="57" eb="59">
      <t>ギョウム</t>
    </rPh>
    <rPh sb="60" eb="62">
      <t>カンリ</t>
    </rPh>
    <rPh sb="62" eb="64">
      <t>ジム</t>
    </rPh>
    <rPh sb="64" eb="65">
      <t>ショ</t>
    </rPh>
    <rPh sb="65" eb="66">
      <t>フク</t>
    </rPh>
    <rPh sb="68" eb="69">
      <t>トウ</t>
    </rPh>
    <phoneticPr fontId="3"/>
  </si>
  <si>
    <t>業務原価</t>
    <rPh sb="0" eb="2">
      <t>ギョウム</t>
    </rPh>
    <rPh sb="2" eb="4">
      <t>ゲンカ</t>
    </rPh>
    <phoneticPr fontId="3"/>
  </si>
  <si>
    <t>純業務費</t>
    <rPh sb="0" eb="1">
      <t>ジュン</t>
    </rPh>
    <rPh sb="1" eb="3">
      <t>ギョウム</t>
    </rPh>
    <rPh sb="3" eb="4">
      <t>ヒ</t>
    </rPh>
    <phoneticPr fontId="3"/>
  </si>
  <si>
    <t>硬式野球場
体育館外</t>
    <rPh sb="0" eb="2">
      <t>コウシキ</t>
    </rPh>
    <rPh sb="2" eb="5">
      <t>ヤキュウジョウ</t>
    </rPh>
    <rPh sb="6" eb="9">
      <t>タイイクカン</t>
    </rPh>
    <rPh sb="9" eb="10">
      <t>ホカ</t>
    </rPh>
    <phoneticPr fontId="3"/>
  </si>
  <si>
    <t xml:space="preserve">硬式野球場
</t>
    <rPh sb="0" eb="2">
      <t>コウシキ</t>
    </rPh>
    <rPh sb="2" eb="5">
      <t>ヤキュウジョウ</t>
    </rPh>
    <phoneticPr fontId="3"/>
  </si>
  <si>
    <t>公益事業会計</t>
    <rPh sb="0" eb="2">
      <t>コウエキ</t>
    </rPh>
    <rPh sb="2" eb="4">
      <t>ジギョウ</t>
    </rPh>
    <rPh sb="4" eb="6">
      <t>カイケイ</t>
    </rPh>
    <phoneticPr fontId="3"/>
  </si>
  <si>
    <t>都市公園管理運営事業</t>
    <rPh sb="0" eb="2">
      <t>トシ</t>
    </rPh>
    <rPh sb="2" eb="4">
      <t>コウエン</t>
    </rPh>
    <rPh sb="4" eb="6">
      <t>カンリ</t>
    </rPh>
    <rPh sb="6" eb="8">
      <t>ウンエイ</t>
    </rPh>
    <rPh sb="8" eb="10">
      <t>ジギョウ</t>
    </rPh>
    <phoneticPr fontId="3"/>
  </si>
  <si>
    <t>ウォタークーラー</t>
    <phoneticPr fontId="3"/>
  </si>
  <si>
    <t>害虫駆除</t>
    <rPh sb="0" eb="2">
      <t>ガイチュウ</t>
    </rPh>
    <rPh sb="2" eb="4">
      <t>クジョ</t>
    </rPh>
    <phoneticPr fontId="3"/>
  </si>
  <si>
    <t>空気環境測定</t>
    <rPh sb="0" eb="2">
      <t>クウキ</t>
    </rPh>
    <rPh sb="2" eb="4">
      <t>カンキョウ</t>
    </rPh>
    <rPh sb="4" eb="6">
      <t>ソクテイ</t>
    </rPh>
    <phoneticPr fontId="3"/>
  </si>
  <si>
    <t>※建設物価2014年12月号　P874参照</t>
    <rPh sb="1" eb="3">
      <t>ケンセツ</t>
    </rPh>
    <rPh sb="3" eb="5">
      <t>ブッカ</t>
    </rPh>
    <rPh sb="9" eb="10">
      <t>ネン</t>
    </rPh>
    <rPh sb="12" eb="13">
      <t>ツキ</t>
    </rPh>
    <rPh sb="13" eb="14">
      <t>ゴウ</t>
    </rPh>
    <rPh sb="19" eb="21">
      <t>サンショウ</t>
    </rPh>
    <phoneticPr fontId="3"/>
  </si>
  <si>
    <t>施設清掃管理</t>
    <rPh sb="0" eb="2">
      <t>シセツ</t>
    </rPh>
    <rPh sb="2" eb="4">
      <t>セイソウ</t>
    </rPh>
    <rPh sb="4" eb="6">
      <t>カンリ</t>
    </rPh>
    <phoneticPr fontId="3"/>
  </si>
  <si>
    <t>×　8％</t>
    <phoneticPr fontId="3"/>
  </si>
  <si>
    <t>　　平成２７年４月　１日から</t>
    <rPh sb="2" eb="4">
      <t>ヘイセイ</t>
    </rPh>
    <rPh sb="6" eb="7">
      <t>ネン</t>
    </rPh>
    <rPh sb="8" eb="9">
      <t>ツキ</t>
    </rPh>
    <rPh sb="11" eb="12">
      <t>ヒ</t>
    </rPh>
    <phoneticPr fontId="3"/>
  </si>
  <si>
    <t>　　平成３２年３月３１日まで</t>
    <rPh sb="2" eb="4">
      <t>ヘイセイ</t>
    </rPh>
    <rPh sb="6" eb="7">
      <t>ネン</t>
    </rPh>
    <rPh sb="8" eb="9">
      <t>ツキ</t>
    </rPh>
    <rPh sb="11" eb="12">
      <t>ヒ</t>
    </rPh>
    <phoneticPr fontId="3"/>
  </si>
  <si>
    <t>※建設物価2014年12月号　P855経費含み　
面積計算書参照（整数止め）　</t>
    <rPh sb="1" eb="3">
      <t>ケンセツ</t>
    </rPh>
    <rPh sb="3" eb="5">
      <t>ブッカ</t>
    </rPh>
    <rPh sb="9" eb="10">
      <t>ネン</t>
    </rPh>
    <rPh sb="12" eb="13">
      <t>ツキ</t>
    </rPh>
    <rPh sb="13" eb="14">
      <t>ゴウ</t>
    </rPh>
    <rPh sb="19" eb="21">
      <t>ケイヒ</t>
    </rPh>
    <rPh sb="21" eb="22">
      <t>フク</t>
    </rPh>
    <rPh sb="25" eb="27">
      <t>メンセキ</t>
    </rPh>
    <rPh sb="27" eb="29">
      <t>ケイサン</t>
    </rPh>
    <rPh sb="29" eb="30">
      <t>ショ</t>
    </rPh>
    <rPh sb="30" eb="32">
      <t>サンショウ</t>
    </rPh>
    <rPh sb="33" eb="34">
      <t>セイ</t>
    </rPh>
    <rPh sb="34" eb="35">
      <t>スウ</t>
    </rPh>
    <rPh sb="35" eb="36">
      <t>ト</t>
    </rPh>
    <phoneticPr fontId="3"/>
  </si>
  <si>
    <t>別紙一位単価表　№ 5　参照
（数量整数止め）</t>
    <rPh sb="0" eb="2">
      <t>ベッシ</t>
    </rPh>
    <rPh sb="2" eb="4">
      <t>イチイ</t>
    </rPh>
    <rPh sb="4" eb="6">
      <t>タンカ</t>
    </rPh>
    <rPh sb="6" eb="7">
      <t>ヒョウ</t>
    </rPh>
    <rPh sb="12" eb="14">
      <t>サンショウ</t>
    </rPh>
    <rPh sb="16" eb="18">
      <t>スウリョウ</t>
    </rPh>
    <rPh sb="18" eb="20">
      <t>セイスウ</t>
    </rPh>
    <rPh sb="20" eb="21">
      <t>ト</t>
    </rPh>
    <phoneticPr fontId="3"/>
  </si>
  <si>
    <t>別紙一位単価表　№ 6　参照
（数量整数止め）</t>
    <rPh sb="0" eb="2">
      <t>ベッシ</t>
    </rPh>
    <rPh sb="2" eb="4">
      <t>イチイ</t>
    </rPh>
    <rPh sb="4" eb="6">
      <t>タンカ</t>
    </rPh>
    <rPh sb="6" eb="7">
      <t>ヒョウ</t>
    </rPh>
    <rPh sb="12" eb="14">
      <t>サンショウ</t>
    </rPh>
    <rPh sb="16" eb="18">
      <t>スウリョウ</t>
    </rPh>
    <rPh sb="18" eb="20">
      <t>セイスウ</t>
    </rPh>
    <rPh sb="20" eb="21">
      <t>ト</t>
    </rPh>
    <phoneticPr fontId="3"/>
  </si>
  <si>
    <t>別紙一位単価表　№ 7　参照
（数量整数止め）</t>
    <rPh sb="0" eb="2">
      <t>ベッシ</t>
    </rPh>
    <rPh sb="2" eb="4">
      <t>イチイ</t>
    </rPh>
    <rPh sb="4" eb="6">
      <t>タンカ</t>
    </rPh>
    <rPh sb="6" eb="7">
      <t>ヒョウ</t>
    </rPh>
    <rPh sb="12" eb="14">
      <t>サンショウ</t>
    </rPh>
    <rPh sb="16" eb="18">
      <t>スウリョウ</t>
    </rPh>
    <rPh sb="18" eb="20">
      <t>セイスウ</t>
    </rPh>
    <rPh sb="20" eb="21">
      <t>ト</t>
    </rPh>
    <phoneticPr fontId="3"/>
  </si>
  <si>
    <t>別紙一位単価表　№ 8　参照
（数量整数止め）</t>
    <rPh sb="0" eb="2">
      <t>ベッシ</t>
    </rPh>
    <rPh sb="2" eb="4">
      <t>イチイ</t>
    </rPh>
    <rPh sb="4" eb="6">
      <t>タンカ</t>
    </rPh>
    <rPh sb="6" eb="7">
      <t>ヒョウ</t>
    </rPh>
    <rPh sb="12" eb="14">
      <t>サンショウ</t>
    </rPh>
    <rPh sb="16" eb="18">
      <t>スウリョウ</t>
    </rPh>
    <rPh sb="18" eb="20">
      <t>セイスウ</t>
    </rPh>
    <rPh sb="20" eb="21">
      <t>ト</t>
    </rPh>
    <phoneticPr fontId="3"/>
  </si>
  <si>
    <t>別紙一位単価表　№ 9　参照
（数量整数止め）</t>
    <rPh sb="0" eb="2">
      <t>ベッシ</t>
    </rPh>
    <rPh sb="2" eb="4">
      <t>イチイ</t>
    </rPh>
    <rPh sb="4" eb="6">
      <t>タンカ</t>
    </rPh>
    <rPh sb="6" eb="7">
      <t>ヒョウ</t>
    </rPh>
    <rPh sb="12" eb="14">
      <t>サンショウ</t>
    </rPh>
    <rPh sb="16" eb="18">
      <t>スウリョウ</t>
    </rPh>
    <rPh sb="18" eb="20">
      <t>セイスウ</t>
    </rPh>
    <rPh sb="20" eb="21">
      <t>ト</t>
    </rPh>
    <phoneticPr fontId="3"/>
  </si>
  <si>
    <t>別紙一位単価表　№10　参照
（数量整数止め）</t>
    <rPh sb="0" eb="2">
      <t>ベッシ</t>
    </rPh>
    <rPh sb="2" eb="4">
      <t>イチイ</t>
    </rPh>
    <rPh sb="4" eb="6">
      <t>タンカ</t>
    </rPh>
    <rPh sb="6" eb="7">
      <t>ヒョウ</t>
    </rPh>
    <rPh sb="12" eb="14">
      <t>サンショウ</t>
    </rPh>
    <rPh sb="16" eb="18">
      <t>スウリョウ</t>
    </rPh>
    <rPh sb="18" eb="20">
      <t>セイスウ</t>
    </rPh>
    <rPh sb="20" eb="21">
      <t>ト</t>
    </rPh>
    <phoneticPr fontId="3"/>
  </si>
  <si>
    <t>見積
（数量整数止め）</t>
    <rPh sb="0" eb="2">
      <t>ミツモリ</t>
    </rPh>
    <rPh sb="4" eb="6">
      <t>スウリョウ</t>
    </rPh>
    <rPh sb="6" eb="8">
      <t>セイスウ</t>
    </rPh>
    <rPh sb="8" eb="9">
      <t>ト</t>
    </rPh>
    <phoneticPr fontId="3"/>
  </si>
  <si>
    <t>別紙一位単価表　№11　参照
（数量整数止め）</t>
    <rPh sb="0" eb="2">
      <t>ベッシ</t>
    </rPh>
    <rPh sb="2" eb="4">
      <t>イチイ</t>
    </rPh>
    <rPh sb="4" eb="6">
      <t>タンカ</t>
    </rPh>
    <rPh sb="6" eb="7">
      <t>ヒョウ</t>
    </rPh>
    <rPh sb="12" eb="14">
      <t>サンショウ</t>
    </rPh>
    <rPh sb="16" eb="18">
      <t>スウリョウ</t>
    </rPh>
    <rPh sb="18" eb="20">
      <t>セイスウ</t>
    </rPh>
    <rPh sb="20" eb="21">
      <t>ト</t>
    </rPh>
    <phoneticPr fontId="3"/>
  </si>
  <si>
    <t>平成27・28・29・30・31年度　県立保土ケ谷公園清掃業務</t>
    <rPh sb="0" eb="2">
      <t>ヘイセイ</t>
    </rPh>
    <rPh sb="16" eb="18">
      <t>ネンド</t>
    </rPh>
    <rPh sb="19" eb="21">
      <t>ケンリツ</t>
    </rPh>
    <rPh sb="21" eb="22">
      <t>ホ</t>
    </rPh>
    <rPh sb="22" eb="23">
      <t>ド</t>
    </rPh>
    <rPh sb="24" eb="25">
      <t>タニ</t>
    </rPh>
    <rPh sb="25" eb="27">
      <t>コウエン</t>
    </rPh>
    <rPh sb="27" eb="29">
      <t>セイソウ</t>
    </rPh>
    <rPh sb="29" eb="31">
      <t>ギョウム</t>
    </rPh>
    <phoneticPr fontId="3"/>
  </si>
  <si>
    <t>×　　　％</t>
    <phoneticPr fontId="3"/>
  </si>
  <si>
    <r>
      <t>平成27 年度</t>
    </r>
    <r>
      <rPr>
        <b/>
        <sz val="20"/>
        <color rgb="FFFF0000"/>
        <rFont val="ＭＳ 明朝"/>
        <family val="1"/>
        <charset val="128"/>
      </rPr>
      <t>(単価抜）</t>
    </r>
    <r>
      <rPr>
        <b/>
        <sz val="20"/>
        <rFont val="ＭＳ 明朝"/>
        <family val="1"/>
        <charset val="128"/>
      </rPr>
      <t xml:space="preserve">
実施設計書</t>
    </r>
    <r>
      <rPr>
        <b/>
        <sz val="12"/>
        <rFont val="ＭＳ 明朝"/>
        <family val="1"/>
        <charset val="128"/>
      </rPr>
      <t>（長期継続契約）</t>
    </r>
    <rPh sb="0" eb="1">
      <t>ヒラ</t>
    </rPh>
    <rPh sb="1" eb="2">
      <t>シゲル</t>
    </rPh>
    <rPh sb="5" eb="6">
      <t>ネン</t>
    </rPh>
    <rPh sb="6" eb="7">
      <t>ド</t>
    </rPh>
    <rPh sb="8" eb="10">
      <t>タンカ</t>
    </rPh>
    <rPh sb="10" eb="11">
      <t>ヌキ</t>
    </rPh>
    <rPh sb="13" eb="15">
      <t>ジッシ</t>
    </rPh>
    <rPh sb="15" eb="18">
      <t>セッケイショ</t>
    </rPh>
    <rPh sb="16" eb="17">
      <t>シセツ</t>
    </rPh>
    <rPh sb="19" eb="21">
      <t>チョウキ</t>
    </rPh>
    <rPh sb="21" eb="23">
      <t>ケイゾク</t>
    </rPh>
    <rPh sb="23" eb="25">
      <t>ケイヤク</t>
    </rPh>
    <phoneticPr fontId="3"/>
  </si>
  <si>
    <t>別紙一位単価表第１号参照
別紙数量表参照　（整数止め）</t>
    <rPh sb="0" eb="2">
      <t>ベッシ</t>
    </rPh>
    <rPh sb="2" eb="4">
      <t>イチイ</t>
    </rPh>
    <rPh sb="4" eb="6">
      <t>タンカ</t>
    </rPh>
    <rPh sb="6" eb="7">
      <t>ヒョウ</t>
    </rPh>
    <rPh sb="7" eb="8">
      <t>ダイ</t>
    </rPh>
    <rPh sb="9" eb="10">
      <t>ゴウ</t>
    </rPh>
    <rPh sb="10" eb="12">
      <t>サンショウ</t>
    </rPh>
    <rPh sb="13" eb="15">
      <t>ベッシ</t>
    </rPh>
    <rPh sb="15" eb="17">
      <t>スウリョウ</t>
    </rPh>
    <rPh sb="17" eb="18">
      <t>ヒョウ</t>
    </rPh>
    <rPh sb="18" eb="20">
      <t>サンショウ</t>
    </rPh>
    <rPh sb="22" eb="24">
      <t>セイスウ</t>
    </rPh>
    <rPh sb="24" eb="25">
      <t>ト</t>
    </rPh>
    <phoneticPr fontId="3"/>
  </si>
  <si>
    <t>別紙一位単価表第２号参照
別紙数量表参照　（整数止め）</t>
    <rPh sb="0" eb="2">
      <t>ベッシ</t>
    </rPh>
    <rPh sb="2" eb="4">
      <t>イチイ</t>
    </rPh>
    <rPh sb="4" eb="6">
      <t>タンカ</t>
    </rPh>
    <rPh sb="6" eb="7">
      <t>ヒョウ</t>
    </rPh>
    <rPh sb="7" eb="8">
      <t>ダイ</t>
    </rPh>
    <rPh sb="9" eb="10">
      <t>ゴウ</t>
    </rPh>
    <rPh sb="10" eb="12">
      <t>サンショウ</t>
    </rPh>
    <rPh sb="13" eb="15">
      <t>ベッシ</t>
    </rPh>
    <rPh sb="15" eb="17">
      <t>スウリョウ</t>
    </rPh>
    <rPh sb="17" eb="18">
      <t>ヒョウ</t>
    </rPh>
    <rPh sb="18" eb="20">
      <t>サンショウ</t>
    </rPh>
    <rPh sb="22" eb="24">
      <t>セイスウ</t>
    </rPh>
    <rPh sb="24" eb="25">
      <t>ト</t>
    </rPh>
    <phoneticPr fontId="3"/>
  </si>
  <si>
    <t>別紙一位単価表第３号参照
別紙数量表参照　（整数止め）</t>
    <rPh sb="0" eb="2">
      <t>ベッシ</t>
    </rPh>
    <rPh sb="2" eb="4">
      <t>イチイ</t>
    </rPh>
    <rPh sb="4" eb="6">
      <t>タンカ</t>
    </rPh>
    <rPh sb="6" eb="7">
      <t>ヒョウ</t>
    </rPh>
    <rPh sb="7" eb="8">
      <t>ダイ</t>
    </rPh>
    <rPh sb="9" eb="10">
      <t>ゴウ</t>
    </rPh>
    <rPh sb="10" eb="12">
      <t>サンショウ</t>
    </rPh>
    <rPh sb="13" eb="15">
      <t>ベッシ</t>
    </rPh>
    <rPh sb="15" eb="17">
      <t>スウリョウ</t>
    </rPh>
    <rPh sb="17" eb="18">
      <t>ヒョウ</t>
    </rPh>
    <rPh sb="18" eb="20">
      <t>サンショウ</t>
    </rPh>
    <rPh sb="22" eb="24">
      <t>セイスウ</t>
    </rPh>
    <rPh sb="24" eb="25">
      <t>ト</t>
    </rPh>
    <phoneticPr fontId="3"/>
  </si>
  <si>
    <t>別紙一位単価表第４号参照
別紙数量表参照　（整数止め）</t>
    <rPh sb="0" eb="2">
      <t>ベッシ</t>
    </rPh>
    <rPh sb="2" eb="4">
      <t>イチイ</t>
    </rPh>
    <rPh sb="4" eb="6">
      <t>タンカ</t>
    </rPh>
    <rPh sb="6" eb="7">
      <t>ヒョウ</t>
    </rPh>
    <rPh sb="7" eb="8">
      <t>ダイ</t>
    </rPh>
    <rPh sb="9" eb="10">
      <t>ゴウ</t>
    </rPh>
    <rPh sb="10" eb="12">
      <t>サンショウ</t>
    </rPh>
    <rPh sb="13" eb="15">
      <t>ベッシ</t>
    </rPh>
    <rPh sb="15" eb="17">
      <t>スウリョウ</t>
    </rPh>
    <rPh sb="17" eb="18">
      <t>ヒョウ</t>
    </rPh>
    <rPh sb="18" eb="20">
      <t>サンショウ</t>
    </rPh>
    <rPh sb="22" eb="24">
      <t>セイスウ</t>
    </rPh>
    <rPh sb="24" eb="25">
      <t>ト</t>
    </rPh>
    <phoneticPr fontId="3"/>
  </si>
  <si>
    <t>弾性床材
水性ﾜｯｸｽ(臨時）</t>
    <rPh sb="0" eb="2">
      <t>ダンセイ</t>
    </rPh>
    <rPh sb="2" eb="3">
      <t>ユカ</t>
    </rPh>
    <rPh sb="3" eb="4">
      <t>ザイ</t>
    </rPh>
    <rPh sb="5" eb="7">
      <t>スイセイ</t>
    </rPh>
    <rPh sb="12" eb="14">
      <t>リンジ</t>
    </rPh>
    <phoneticPr fontId="3"/>
  </si>
  <si>
    <t>　　⑪　　　　⑫　
8,785.00+1,100.00</t>
    <phoneticPr fontId="18"/>
  </si>
  <si>
    <t>㎡</t>
    <phoneticPr fontId="18"/>
  </si>
  <si>
    <t>窓ガラス
（はめ込み窓：臨時）</t>
    <rPh sb="0" eb="1">
      <t>マド</t>
    </rPh>
    <rPh sb="8" eb="9">
      <t>コ</t>
    </rPh>
    <rPh sb="10" eb="11">
      <t>マド</t>
    </rPh>
    <rPh sb="12" eb="14">
      <t>リンジ</t>
    </rPh>
    <phoneticPr fontId="18"/>
  </si>
  <si>
    <t>　　 硬式野球場
　　 体育館</t>
    <rPh sb="3" eb="5">
      <t>コウシキ</t>
    </rPh>
    <rPh sb="5" eb="7">
      <t>ヤキュウ</t>
    </rPh>
    <rPh sb="7" eb="8">
      <t>ジョウ</t>
    </rPh>
    <rPh sb="12" eb="15">
      <t>タイイクカン</t>
    </rPh>
    <phoneticPr fontId="18"/>
  </si>
  <si>
    <t>⑩</t>
    <phoneticPr fontId="18"/>
  </si>
  <si>
    <t>ワックス清掃（タイル部）</t>
    <rPh sb="4" eb="6">
      <t>セイソウ</t>
    </rPh>
    <rPh sb="10" eb="11">
      <t>ブ</t>
    </rPh>
    <phoneticPr fontId="18"/>
  </si>
  <si>
    <t>⑨</t>
    <phoneticPr fontId="18"/>
  </si>
  <si>
    <t>ワックス清掃（板張り）</t>
    <rPh sb="4" eb="6">
      <t>セイソウ</t>
    </rPh>
    <rPh sb="7" eb="8">
      <t>イタ</t>
    </rPh>
    <rPh sb="8" eb="9">
      <t>バ</t>
    </rPh>
    <phoneticPr fontId="18"/>
  </si>
  <si>
    <t>　　 硬式野球場</t>
    <rPh sb="3" eb="5">
      <t>コウシキ</t>
    </rPh>
    <rPh sb="5" eb="7">
      <t>ヤキュウ</t>
    </rPh>
    <rPh sb="7" eb="8">
      <t>ジョウ</t>
    </rPh>
    <phoneticPr fontId="18"/>
  </si>
  <si>
    <t>Ⅲ．清掃管理及び経費を含む業務</t>
    <rPh sb="2" eb="4">
      <t>セイソウ</t>
    </rPh>
    <rPh sb="4" eb="6">
      <t>カンリ</t>
    </rPh>
    <rPh sb="6" eb="7">
      <t>オヨ</t>
    </rPh>
    <rPh sb="8" eb="10">
      <t>ケイヒ</t>
    </rPh>
    <rPh sb="11" eb="12">
      <t>フク</t>
    </rPh>
    <rPh sb="13" eb="15">
      <t>ギョウム</t>
    </rPh>
    <phoneticPr fontId="18"/>
  </si>
  <si>
    <t>26*6*5</t>
    <phoneticPr fontId="18"/>
  </si>
  <si>
    <t>ﾎﾟｲﾝﾄ</t>
    <phoneticPr fontId="18"/>
  </si>
  <si>
    <t>室内空気環境測定</t>
    <rPh sb="0" eb="2">
      <t>シツナイ</t>
    </rPh>
    <rPh sb="2" eb="4">
      <t>クウキ</t>
    </rPh>
    <rPh sb="4" eb="6">
      <t>カンキョウ</t>
    </rPh>
    <rPh sb="6" eb="8">
      <t>ソクテイ</t>
    </rPh>
    <phoneticPr fontId="18"/>
  </si>
  <si>
    <t>6*5</t>
    <phoneticPr fontId="18"/>
  </si>
  <si>
    <t>回</t>
    <rPh sb="0" eb="1">
      <t>カイ</t>
    </rPh>
    <phoneticPr fontId="18"/>
  </si>
  <si>
    <t>ウォタークーラー清掃等</t>
    <rPh sb="8" eb="10">
      <t>セイソウ</t>
    </rPh>
    <rPh sb="10" eb="11">
      <t>トウ</t>
    </rPh>
    <phoneticPr fontId="18"/>
  </si>
  <si>
    <t>2*5</t>
    <phoneticPr fontId="18"/>
  </si>
  <si>
    <t>水質検査</t>
    <rPh sb="0" eb="2">
      <t>スイシツ</t>
    </rPh>
    <rPh sb="2" eb="4">
      <t>ケンサ</t>
    </rPh>
    <phoneticPr fontId="18"/>
  </si>
  <si>
    <t>ネズミ駆除</t>
    <rPh sb="3" eb="5">
      <t>クジョ</t>
    </rPh>
    <phoneticPr fontId="18"/>
  </si>
  <si>
    <t>1*5</t>
    <phoneticPr fontId="18"/>
  </si>
  <si>
    <t>冷却水管殺菌
レジオネラ症防止</t>
    <rPh sb="0" eb="3">
      <t>レイキャクスイ</t>
    </rPh>
    <rPh sb="3" eb="4">
      <t>カン</t>
    </rPh>
    <rPh sb="4" eb="6">
      <t>サッキン</t>
    </rPh>
    <rPh sb="12" eb="13">
      <t>ショウ</t>
    </rPh>
    <rPh sb="13" eb="15">
      <t>ボウシ</t>
    </rPh>
    <phoneticPr fontId="18"/>
  </si>
  <si>
    <t>5*5</t>
    <phoneticPr fontId="18"/>
  </si>
  <si>
    <t>冷却塔清掃</t>
    <rPh sb="0" eb="3">
      <t>レイキャクトウ</t>
    </rPh>
    <rPh sb="3" eb="5">
      <t>セイソウ</t>
    </rPh>
    <phoneticPr fontId="18"/>
  </si>
  <si>
    <t>1,700*2*5</t>
    <phoneticPr fontId="18"/>
  </si>
  <si>
    <t>㎡</t>
    <phoneticPr fontId="18"/>
  </si>
  <si>
    <t>害虫駆除</t>
    <rPh sb="0" eb="2">
      <t>ガイチュウ</t>
    </rPh>
    <rPh sb="2" eb="4">
      <t>クジョ</t>
    </rPh>
    <phoneticPr fontId="18"/>
  </si>
  <si>
    <t>12*5</t>
    <phoneticPr fontId="18"/>
  </si>
  <si>
    <t>ヶ月</t>
    <rPh sb="1" eb="2">
      <t>ゲツ</t>
    </rPh>
    <phoneticPr fontId="18"/>
  </si>
  <si>
    <t>技術者選任</t>
    <rPh sb="0" eb="3">
      <t>ギジュツシャ</t>
    </rPh>
    <rPh sb="3" eb="5">
      <t>センニン</t>
    </rPh>
    <phoneticPr fontId="18"/>
  </si>
  <si>
    <t>Ⅱ．特定建築物環境衛生管理</t>
    <rPh sb="2" eb="4">
      <t>トクテイ</t>
    </rPh>
    <rPh sb="4" eb="7">
      <t>ケンチクブツ</t>
    </rPh>
    <rPh sb="7" eb="9">
      <t>カンキョウ</t>
    </rPh>
    <rPh sb="9" eb="11">
      <t>エイセイ</t>
    </rPh>
    <rPh sb="11" eb="13">
      <t>カンリ</t>
    </rPh>
    <phoneticPr fontId="18"/>
  </si>
  <si>
    <t>ｴﾚﾍﾞｰﾀｰ清掃</t>
    <rPh sb="7" eb="9">
      <t>セイソウ</t>
    </rPh>
    <phoneticPr fontId="18"/>
  </si>
  <si>
    <t>　　　④　　　　　⑤　　　　　⑥
17,515.50+17,515.50+219,457.28＝254,488.28</t>
    <phoneticPr fontId="18"/>
  </si>
  <si>
    <t>一般清掃
施設清掃(困難）</t>
    <rPh sb="0" eb="2">
      <t>イッパン</t>
    </rPh>
    <rPh sb="2" eb="4">
      <t>セイソウ</t>
    </rPh>
    <rPh sb="5" eb="7">
      <t>シセツ</t>
    </rPh>
    <rPh sb="7" eb="9">
      <t>セイソウ</t>
    </rPh>
    <rPh sb="10" eb="12">
      <t>コンナン</t>
    </rPh>
    <phoneticPr fontId="18"/>
  </si>
  <si>
    <t>　　 硬式野球場
　　 園内便所</t>
    <rPh sb="3" eb="5">
      <t>コウシキ</t>
    </rPh>
    <rPh sb="5" eb="7">
      <t>ヤキュウ</t>
    </rPh>
    <rPh sb="7" eb="8">
      <t>ジョウ</t>
    </rPh>
    <rPh sb="12" eb="14">
      <t>エンナイ</t>
    </rPh>
    <rPh sb="14" eb="16">
      <t>ベンジョ</t>
    </rPh>
    <phoneticPr fontId="18"/>
  </si>
  <si>
    <t>　　　①　　　　②　　　　　　③
67,351.45+18,351.35+4,425.40＝90,128.20</t>
    <phoneticPr fontId="18"/>
  </si>
  <si>
    <t>一般清掃
施設清掃(容易）</t>
    <rPh sb="0" eb="2">
      <t>イッパン</t>
    </rPh>
    <rPh sb="2" eb="4">
      <t>セイソウ</t>
    </rPh>
    <rPh sb="5" eb="7">
      <t>シセツ</t>
    </rPh>
    <rPh sb="7" eb="9">
      <t>セイソウ</t>
    </rPh>
    <rPh sb="10" eb="12">
      <t>ヨウイ</t>
    </rPh>
    <phoneticPr fontId="18"/>
  </si>
  <si>
    <t>Ⅰ．清掃管理</t>
    <rPh sb="2" eb="4">
      <t>セイソウ</t>
    </rPh>
    <rPh sb="4" eb="6">
      <t>カンリ</t>
    </rPh>
    <phoneticPr fontId="18"/>
  </si>
  <si>
    <t>計算式</t>
    <rPh sb="0" eb="2">
      <t>ケイサン</t>
    </rPh>
    <rPh sb="2" eb="3">
      <t>シキ</t>
    </rPh>
    <phoneticPr fontId="18"/>
  </si>
  <si>
    <t>単位</t>
    <rPh sb="0" eb="2">
      <t>タンイ</t>
    </rPh>
    <phoneticPr fontId="18"/>
  </si>
  <si>
    <t>数量</t>
    <rPh sb="0" eb="2">
      <t>スウリョウ</t>
    </rPh>
    <phoneticPr fontId="18"/>
  </si>
  <si>
    <t>品種</t>
    <rPh sb="0" eb="2">
      <t>ヒンシュ</t>
    </rPh>
    <phoneticPr fontId="18"/>
  </si>
  <si>
    <t>場所</t>
    <rPh sb="0" eb="2">
      <t>バショ</t>
    </rPh>
    <phoneticPr fontId="18"/>
  </si>
  <si>
    <t>硬式野球場・体育館清掃等面積集計表（１）</t>
    <rPh sb="0" eb="2">
      <t>コウシキ</t>
    </rPh>
    <rPh sb="2" eb="4">
      <t>ヤキュウ</t>
    </rPh>
    <rPh sb="4" eb="5">
      <t>ジョウ</t>
    </rPh>
    <rPh sb="6" eb="8">
      <t>タイイク</t>
    </rPh>
    <rPh sb="8" eb="9">
      <t>カン</t>
    </rPh>
    <rPh sb="9" eb="11">
      <t>セイソウ</t>
    </rPh>
    <rPh sb="11" eb="12">
      <t>トウ</t>
    </rPh>
    <rPh sb="12" eb="14">
      <t>メンセキ</t>
    </rPh>
    <rPh sb="14" eb="16">
      <t>シュウケイ</t>
    </rPh>
    <rPh sb="16" eb="17">
      <t>ヒョウ</t>
    </rPh>
    <phoneticPr fontId="18"/>
  </si>
  <si>
    <t>⑫</t>
    <phoneticPr fontId="18"/>
  </si>
  <si>
    <t>ガラス清掃</t>
    <rPh sb="3" eb="5">
      <t>セイソウ</t>
    </rPh>
    <phoneticPr fontId="18"/>
  </si>
  <si>
    <t>ガラス</t>
    <phoneticPr fontId="18"/>
  </si>
  <si>
    <t>窓ガラス</t>
    <rPh sb="0" eb="1">
      <t>マド</t>
    </rPh>
    <phoneticPr fontId="18"/>
  </si>
  <si>
    <t>ロビー</t>
    <phoneticPr fontId="18"/>
  </si>
  <si>
    <t>更衣室</t>
    <rPh sb="0" eb="3">
      <t>コウイシツ</t>
    </rPh>
    <phoneticPr fontId="18"/>
  </si>
  <si>
    <t>ロッカー室</t>
    <rPh sb="4" eb="5">
      <t>シツ</t>
    </rPh>
    <phoneticPr fontId="18"/>
  </si>
  <si>
    <t>洗浄ワックス清掃（タイル部）</t>
    <rPh sb="0" eb="2">
      <t>センジョウ</t>
    </rPh>
    <rPh sb="6" eb="8">
      <t>セイソウ</t>
    </rPh>
    <rPh sb="12" eb="13">
      <t>ブ</t>
    </rPh>
    <phoneticPr fontId="18"/>
  </si>
  <si>
    <t>管理事務室</t>
    <rPh sb="0" eb="2">
      <t>カンリ</t>
    </rPh>
    <rPh sb="2" eb="5">
      <t>ジムシツ</t>
    </rPh>
    <phoneticPr fontId="18"/>
  </si>
  <si>
    <t>指導員室</t>
    <rPh sb="0" eb="3">
      <t>シドウイン</t>
    </rPh>
    <rPh sb="3" eb="4">
      <t>シツ</t>
    </rPh>
    <phoneticPr fontId="18"/>
  </si>
  <si>
    <t>会議室</t>
    <rPh sb="0" eb="3">
      <t>カイギシツ</t>
    </rPh>
    <phoneticPr fontId="18"/>
  </si>
  <si>
    <t>卓球室</t>
    <rPh sb="0" eb="2">
      <t>タッキュウ</t>
    </rPh>
    <rPh sb="2" eb="3">
      <t>シツ</t>
    </rPh>
    <phoneticPr fontId="18"/>
  </si>
  <si>
    <t>洗浄ワックス清掃（板張り部）</t>
    <rPh sb="0" eb="2">
      <t>センジョウ</t>
    </rPh>
    <rPh sb="6" eb="8">
      <t>セイソウ</t>
    </rPh>
    <rPh sb="9" eb="10">
      <t>イタ</t>
    </rPh>
    <rPh sb="10" eb="11">
      <t>バ</t>
    </rPh>
    <rPh sb="12" eb="13">
      <t>ブ</t>
    </rPh>
    <phoneticPr fontId="18"/>
  </si>
  <si>
    <t>床</t>
    <rPh sb="0" eb="1">
      <t>ユカ</t>
    </rPh>
    <phoneticPr fontId="18"/>
  </si>
  <si>
    <t>体育室</t>
    <rPh sb="0" eb="2">
      <t>タイイク</t>
    </rPh>
    <rPh sb="2" eb="3">
      <t>シツ</t>
    </rPh>
    <phoneticPr fontId="18"/>
  </si>
  <si>
    <t>延　　　　面　　　　積
（㎡）</t>
    <rPh sb="0" eb="1">
      <t>ノベ</t>
    </rPh>
    <rPh sb="5" eb="6">
      <t>メン</t>
    </rPh>
    <rPh sb="10" eb="11">
      <t>セキ</t>
    </rPh>
    <phoneticPr fontId="18"/>
  </si>
  <si>
    <t>回　数</t>
    <rPh sb="0" eb="1">
      <t>カイ</t>
    </rPh>
    <rPh sb="2" eb="3">
      <t>スウ</t>
    </rPh>
    <phoneticPr fontId="18"/>
  </si>
  <si>
    <t>清 　　掃 
面積（㎡）</t>
    <rPh sb="0" eb="1">
      <t>キヨシ</t>
    </rPh>
    <rPh sb="4" eb="5">
      <t>ソウ</t>
    </rPh>
    <rPh sb="7" eb="9">
      <t>メンセキ</t>
    </rPh>
    <phoneticPr fontId="18"/>
  </si>
  <si>
    <t>作　　業　　項　　目</t>
    <rPh sb="0" eb="1">
      <t>サク</t>
    </rPh>
    <rPh sb="3" eb="4">
      <t>ギョウ</t>
    </rPh>
    <rPh sb="6" eb="7">
      <t>ウナジ</t>
    </rPh>
    <rPh sb="9" eb="10">
      <t>メ</t>
    </rPh>
    <phoneticPr fontId="18"/>
  </si>
  <si>
    <t>区　分</t>
    <rPh sb="0" eb="1">
      <t>ク</t>
    </rPh>
    <rPh sb="2" eb="3">
      <t>フン</t>
    </rPh>
    <phoneticPr fontId="18"/>
  </si>
  <si>
    <t>施　　設　　名</t>
    <rPh sb="0" eb="1">
      <t>シ</t>
    </rPh>
    <rPh sb="3" eb="4">
      <t>セツ</t>
    </rPh>
    <rPh sb="6" eb="7">
      <t>メイ</t>
    </rPh>
    <phoneticPr fontId="18"/>
  </si>
  <si>
    <t>体育館清掃面積数量及び回数</t>
    <rPh sb="0" eb="2">
      <t>タイイク</t>
    </rPh>
    <rPh sb="2" eb="3">
      <t>カン</t>
    </rPh>
    <rPh sb="3" eb="5">
      <t>セイソウ</t>
    </rPh>
    <rPh sb="5" eb="7">
      <t>メンセキ</t>
    </rPh>
    <rPh sb="7" eb="9">
      <t>スウリョウ</t>
    </rPh>
    <rPh sb="9" eb="10">
      <t>オヨ</t>
    </rPh>
    <rPh sb="11" eb="13">
      <t>カイスウ</t>
    </rPh>
    <phoneticPr fontId="18"/>
  </si>
  <si>
    <t>　　会議室他</t>
    <rPh sb="2" eb="5">
      <t>カイギシツ</t>
    </rPh>
    <rPh sb="5" eb="6">
      <t>ホカ</t>
    </rPh>
    <phoneticPr fontId="18"/>
  </si>
  <si>
    <t>　　体育室・卓球室</t>
    <rPh sb="2" eb="4">
      <t>タイイク</t>
    </rPh>
    <rPh sb="4" eb="5">
      <t>シツ</t>
    </rPh>
    <rPh sb="6" eb="8">
      <t>タッキュウ</t>
    </rPh>
    <rPh sb="8" eb="9">
      <t>シツ</t>
    </rPh>
    <phoneticPr fontId="18"/>
  </si>
  <si>
    <t>体育館</t>
    <rPh sb="0" eb="2">
      <t>タイイク</t>
    </rPh>
    <rPh sb="2" eb="3">
      <t>カン</t>
    </rPh>
    <phoneticPr fontId="18"/>
  </si>
  <si>
    <t>⑤</t>
    <phoneticPr fontId="18"/>
  </si>
  <si>
    <t>一般清掃（便所）</t>
    <rPh sb="0" eb="2">
      <t>イッパン</t>
    </rPh>
    <rPh sb="2" eb="4">
      <t>セイソウ</t>
    </rPh>
    <rPh sb="5" eb="7">
      <t>ベンジョ</t>
    </rPh>
    <phoneticPr fontId="18"/>
  </si>
  <si>
    <t>②</t>
    <phoneticPr fontId="18"/>
  </si>
  <si>
    <t>一般清掃（便所以外）</t>
    <rPh sb="0" eb="2">
      <t>イッパン</t>
    </rPh>
    <rPh sb="2" eb="4">
      <t>セイソウ</t>
    </rPh>
    <rPh sb="5" eb="7">
      <t>ベンジョ</t>
    </rPh>
    <rPh sb="7" eb="9">
      <t>イガイ</t>
    </rPh>
    <phoneticPr fontId="18"/>
  </si>
  <si>
    <t>③</t>
    <phoneticPr fontId="18"/>
  </si>
  <si>
    <t>床以外</t>
    <rPh sb="0" eb="1">
      <t>ユカ</t>
    </rPh>
    <rPh sb="1" eb="3">
      <t>イガイ</t>
    </rPh>
    <phoneticPr fontId="18"/>
  </si>
  <si>
    <t>④</t>
    <phoneticPr fontId="18"/>
  </si>
  <si>
    <t>①</t>
    <phoneticPr fontId="18"/>
  </si>
  <si>
    <t>⑧</t>
    <phoneticPr fontId="18"/>
  </si>
  <si>
    <t>⑦</t>
    <phoneticPr fontId="18"/>
  </si>
  <si>
    <t>硬式野球場</t>
    <rPh sb="0" eb="2">
      <t>コウシキ</t>
    </rPh>
    <rPh sb="2" eb="4">
      <t>ヤキュウ</t>
    </rPh>
    <rPh sb="4" eb="5">
      <t>ジョウ</t>
    </rPh>
    <phoneticPr fontId="18"/>
  </si>
  <si>
    <t>摘　　　　　　　　　　要</t>
    <rPh sb="0" eb="1">
      <t>ツム</t>
    </rPh>
    <rPh sb="11" eb="12">
      <t>ヨウ</t>
    </rPh>
    <phoneticPr fontId="18"/>
  </si>
  <si>
    <t>清 掃 延
面積（㎡）</t>
    <rPh sb="0" eb="1">
      <t>キヨシ</t>
    </rPh>
    <rPh sb="2" eb="3">
      <t>ソウ</t>
    </rPh>
    <rPh sb="4" eb="5">
      <t>ノベ</t>
    </rPh>
    <rPh sb="6" eb="8">
      <t>メンセキ</t>
    </rPh>
    <phoneticPr fontId="18"/>
  </si>
  <si>
    <t>施　設　別 ・ 区　分　別　面　積　計　算　表</t>
    <rPh sb="0" eb="1">
      <t>シ</t>
    </rPh>
    <rPh sb="2" eb="3">
      <t>セツ</t>
    </rPh>
    <rPh sb="4" eb="5">
      <t>ベツ</t>
    </rPh>
    <rPh sb="8" eb="9">
      <t>ク</t>
    </rPh>
    <rPh sb="10" eb="11">
      <t>フン</t>
    </rPh>
    <rPh sb="12" eb="13">
      <t>ベツ</t>
    </rPh>
    <rPh sb="14" eb="15">
      <t>メン</t>
    </rPh>
    <rPh sb="16" eb="17">
      <t>セキ</t>
    </rPh>
    <rPh sb="18" eb="19">
      <t>ケイ</t>
    </rPh>
    <rPh sb="20" eb="21">
      <t>サン</t>
    </rPh>
    <rPh sb="22" eb="23">
      <t>ヒョウ</t>
    </rPh>
    <phoneticPr fontId="18"/>
  </si>
  <si>
    <t>硬式野球場・体育館清掃等面積集計表（２）</t>
    <rPh sb="0" eb="2">
      <t>コウシキ</t>
    </rPh>
    <rPh sb="2" eb="4">
      <t>ヤキュウ</t>
    </rPh>
    <rPh sb="4" eb="5">
      <t>ジョウ</t>
    </rPh>
    <rPh sb="6" eb="8">
      <t>タイイク</t>
    </rPh>
    <rPh sb="8" eb="9">
      <t>カン</t>
    </rPh>
    <rPh sb="9" eb="11">
      <t>セイソウ</t>
    </rPh>
    <rPh sb="11" eb="12">
      <t>トウ</t>
    </rPh>
    <rPh sb="12" eb="14">
      <t>メンセキ</t>
    </rPh>
    <rPh sb="14" eb="16">
      <t>シュウケイ</t>
    </rPh>
    <rPh sb="16" eb="17">
      <t>ヒョウ</t>
    </rPh>
    <phoneticPr fontId="18"/>
  </si>
  <si>
    <t>⑥</t>
    <phoneticPr fontId="18"/>
  </si>
  <si>
    <t>計</t>
    <rPh sb="0" eb="1">
      <t>ケイ</t>
    </rPh>
    <phoneticPr fontId="18"/>
  </si>
  <si>
    <t>㎡</t>
    <phoneticPr fontId="18"/>
  </si>
  <si>
    <t>㎡</t>
    <phoneticPr fontId="18"/>
  </si>
  <si>
    <t>催し広場</t>
    <rPh sb="0" eb="1">
      <t>モヨオ</t>
    </rPh>
    <rPh sb="2" eb="4">
      <t>ヒロバ</t>
    </rPh>
    <phoneticPr fontId="18"/>
  </si>
  <si>
    <t>公園管理事務所</t>
    <rPh sb="0" eb="2">
      <t>コウエン</t>
    </rPh>
    <rPh sb="2" eb="4">
      <t>カンリ</t>
    </rPh>
    <rPh sb="4" eb="6">
      <t>ジム</t>
    </rPh>
    <rPh sb="6" eb="7">
      <t>ショ</t>
    </rPh>
    <phoneticPr fontId="18"/>
  </si>
  <si>
    <t>花見台</t>
    <rPh sb="0" eb="3">
      <t>ハナミダイ</t>
    </rPh>
    <phoneticPr fontId="18"/>
  </si>
  <si>
    <t>梅園</t>
    <rPh sb="0" eb="2">
      <t>バイエン</t>
    </rPh>
    <phoneticPr fontId="18"/>
  </si>
  <si>
    <t>プール側</t>
    <rPh sb="3" eb="4">
      <t>ガワ</t>
    </rPh>
    <phoneticPr fontId="18"/>
  </si>
  <si>
    <t>少年野球場</t>
    <rPh sb="0" eb="2">
      <t>ショウネン</t>
    </rPh>
    <rPh sb="2" eb="4">
      <t>ヤキュウ</t>
    </rPh>
    <rPh sb="4" eb="5">
      <t>ジョウ</t>
    </rPh>
    <phoneticPr fontId="18"/>
  </si>
  <si>
    <t>ピクニック広場</t>
    <rPh sb="5" eb="7">
      <t>ヒロバ</t>
    </rPh>
    <phoneticPr fontId="18"/>
  </si>
  <si>
    <t>久保田売店</t>
    <rPh sb="0" eb="3">
      <t>クボタ</t>
    </rPh>
    <rPh sb="3" eb="5">
      <t>バイテン</t>
    </rPh>
    <phoneticPr fontId="18"/>
  </si>
  <si>
    <t>延面積</t>
    <rPh sb="0" eb="1">
      <t>ノベ</t>
    </rPh>
    <rPh sb="1" eb="3">
      <t>メンセキ</t>
    </rPh>
    <phoneticPr fontId="18"/>
  </si>
  <si>
    <t>回数</t>
    <rPh sb="0" eb="2">
      <t>カイスウ</t>
    </rPh>
    <phoneticPr fontId="18"/>
  </si>
  <si>
    <t>清掃延面積</t>
    <rPh sb="0" eb="2">
      <t>セイソウ</t>
    </rPh>
    <rPh sb="2" eb="3">
      <t>ノベ</t>
    </rPh>
    <rPh sb="3" eb="5">
      <t>メンセキ</t>
    </rPh>
    <phoneticPr fontId="18"/>
  </si>
  <si>
    <t>作　　　　業　　　　項　　　　目</t>
    <rPh sb="0" eb="1">
      <t>サク</t>
    </rPh>
    <rPh sb="5" eb="6">
      <t>ギョウ</t>
    </rPh>
    <rPh sb="10" eb="11">
      <t>ウナジ</t>
    </rPh>
    <rPh sb="15" eb="16">
      <t>メ</t>
    </rPh>
    <phoneticPr fontId="18"/>
  </si>
  <si>
    <t>区　　分</t>
    <rPh sb="0" eb="1">
      <t>ク</t>
    </rPh>
    <rPh sb="3" eb="4">
      <t>フン</t>
    </rPh>
    <phoneticPr fontId="18"/>
  </si>
  <si>
    <t>施　　　設　　　名</t>
    <rPh sb="0" eb="1">
      <t>シ</t>
    </rPh>
    <rPh sb="4" eb="5">
      <t>セツ</t>
    </rPh>
    <rPh sb="8" eb="9">
      <t>メイ</t>
    </rPh>
    <phoneticPr fontId="18"/>
  </si>
  <si>
    <t>園　　地　　内　　便　　所　　清　　掃</t>
    <rPh sb="0" eb="1">
      <t>エン</t>
    </rPh>
    <rPh sb="3" eb="4">
      <t>チ</t>
    </rPh>
    <rPh sb="6" eb="7">
      <t>ナイ</t>
    </rPh>
    <rPh sb="9" eb="10">
      <t>ビン</t>
    </rPh>
    <rPh sb="12" eb="13">
      <t>ショ</t>
    </rPh>
    <rPh sb="15" eb="16">
      <t>キヨシ</t>
    </rPh>
    <rPh sb="18" eb="19">
      <t>ソウ</t>
    </rPh>
    <phoneticPr fontId="18"/>
  </si>
  <si>
    <t>硬式野球場・体育館清掃等面積集計表（３）</t>
    <rPh sb="0" eb="2">
      <t>コウシキ</t>
    </rPh>
    <rPh sb="2" eb="4">
      <t>ヤキュウ</t>
    </rPh>
    <rPh sb="4" eb="5">
      <t>ジョウ</t>
    </rPh>
    <rPh sb="6" eb="8">
      <t>タイイク</t>
    </rPh>
    <rPh sb="8" eb="9">
      <t>カン</t>
    </rPh>
    <rPh sb="9" eb="11">
      <t>セイソウ</t>
    </rPh>
    <rPh sb="11" eb="12">
      <t>トウ</t>
    </rPh>
    <rPh sb="12" eb="14">
      <t>メンセキ</t>
    </rPh>
    <rPh sb="14" eb="16">
      <t>シュウケイ</t>
    </rPh>
    <rPh sb="16" eb="17">
      <t>ヒョウ</t>
    </rPh>
    <phoneticPr fontId="18"/>
  </si>
  <si>
    <t>合　　　　　　　　　　計</t>
    <rPh sb="0" eb="1">
      <t>ア</t>
    </rPh>
    <rPh sb="11" eb="12">
      <t>ケイ</t>
    </rPh>
    <phoneticPr fontId="18"/>
  </si>
  <si>
    <t>◎</t>
    <phoneticPr fontId="18"/>
  </si>
  <si>
    <t>定期清掃
（特　殊）</t>
    <rPh sb="0" eb="2">
      <t>テイキ</t>
    </rPh>
    <rPh sb="2" eb="4">
      <t>セイソウ</t>
    </rPh>
    <rPh sb="6" eb="7">
      <t>トク</t>
    </rPh>
    <rPh sb="8" eb="9">
      <t>コト</t>
    </rPh>
    <phoneticPr fontId="18"/>
  </si>
  <si>
    <t>小計</t>
    <rPh sb="0" eb="2">
      <t>ショウケイ</t>
    </rPh>
    <phoneticPr fontId="18"/>
  </si>
  <si>
    <t>一般清掃
（便　　所）</t>
    <rPh sb="0" eb="2">
      <t>イッパン</t>
    </rPh>
    <rPh sb="2" eb="4">
      <t>セイソウ</t>
    </rPh>
    <rPh sb="6" eb="7">
      <t>ビン</t>
    </rPh>
    <rPh sb="9" eb="10">
      <t>ショ</t>
    </rPh>
    <phoneticPr fontId="18"/>
  </si>
  <si>
    <t>ｴﾚﾍﾞｰﾀｰ</t>
    <phoneticPr fontId="18"/>
  </si>
  <si>
    <t>施　設</t>
    <rPh sb="0" eb="1">
      <t>シ</t>
    </rPh>
    <rPh sb="2" eb="3">
      <t>セツ</t>
    </rPh>
    <phoneticPr fontId="18"/>
  </si>
  <si>
    <t>一般清掃
（便所以外）</t>
    <rPh sb="0" eb="2">
      <t>イッパン</t>
    </rPh>
    <rPh sb="2" eb="4">
      <t>セイソウ</t>
    </rPh>
    <rPh sb="6" eb="8">
      <t>ベンジョ</t>
    </rPh>
    <rPh sb="8" eb="10">
      <t>イガイ</t>
    </rPh>
    <phoneticPr fontId="18"/>
  </si>
  <si>
    <t>軟質</t>
    <rPh sb="0" eb="2">
      <t>ナンシツ</t>
    </rPh>
    <phoneticPr fontId="18"/>
  </si>
  <si>
    <t>㎡</t>
    <phoneticPr fontId="18"/>
  </si>
  <si>
    <t>タイル部</t>
    <rPh sb="3" eb="4">
      <t>ブ</t>
    </rPh>
    <phoneticPr fontId="18"/>
  </si>
  <si>
    <t>板張り部</t>
    <rPh sb="0" eb="1">
      <t>イタ</t>
    </rPh>
    <rPh sb="1" eb="2">
      <t>バ</t>
    </rPh>
    <rPh sb="3" eb="4">
      <t>ブ</t>
    </rPh>
    <phoneticPr fontId="18"/>
  </si>
  <si>
    <t>洗浄ワックス
清　　掃</t>
    <rPh sb="0" eb="2">
      <t>センジョウ</t>
    </rPh>
    <rPh sb="7" eb="8">
      <t>キヨシ</t>
    </rPh>
    <rPh sb="10" eb="11">
      <t>ソウ</t>
    </rPh>
    <phoneticPr fontId="18"/>
  </si>
  <si>
    <t>定期清掃
（床以外）</t>
    <rPh sb="0" eb="2">
      <t>テイキ</t>
    </rPh>
    <rPh sb="2" eb="4">
      <t>セイソウ</t>
    </rPh>
    <rPh sb="6" eb="7">
      <t>ユカ</t>
    </rPh>
    <rPh sb="7" eb="9">
      <t>イガイ</t>
    </rPh>
    <phoneticPr fontId="18"/>
  </si>
  <si>
    <t>3月</t>
    <rPh sb="1" eb="2">
      <t>ツキ</t>
    </rPh>
    <phoneticPr fontId="18"/>
  </si>
  <si>
    <t>2月</t>
    <rPh sb="1" eb="2">
      <t>ツキ</t>
    </rPh>
    <phoneticPr fontId="18"/>
  </si>
  <si>
    <t>1月</t>
    <rPh sb="1" eb="2">
      <t>ツキ</t>
    </rPh>
    <phoneticPr fontId="18"/>
  </si>
  <si>
    <t>12月</t>
    <rPh sb="2" eb="3">
      <t>ツキ</t>
    </rPh>
    <phoneticPr fontId="18"/>
  </si>
  <si>
    <t>11月</t>
    <rPh sb="2" eb="3">
      <t>ツキ</t>
    </rPh>
    <phoneticPr fontId="18"/>
  </si>
  <si>
    <t>10月</t>
    <rPh sb="2" eb="3">
      <t>ツキ</t>
    </rPh>
    <phoneticPr fontId="18"/>
  </si>
  <si>
    <t>9月</t>
    <rPh sb="1" eb="2">
      <t>ツキ</t>
    </rPh>
    <phoneticPr fontId="18"/>
  </si>
  <si>
    <t>8月</t>
    <rPh sb="1" eb="2">
      <t>ツキ</t>
    </rPh>
    <phoneticPr fontId="18"/>
  </si>
  <si>
    <t>7月</t>
    <rPh sb="1" eb="2">
      <t>ツキ</t>
    </rPh>
    <phoneticPr fontId="18"/>
  </si>
  <si>
    <t>6月</t>
    <rPh sb="1" eb="2">
      <t>ツキ</t>
    </rPh>
    <phoneticPr fontId="18"/>
  </si>
  <si>
    <t>5月</t>
    <rPh sb="1" eb="2">
      <t>ツキ</t>
    </rPh>
    <phoneticPr fontId="18"/>
  </si>
  <si>
    <t>4月</t>
    <rPh sb="1" eb="2">
      <t>ツキ</t>
    </rPh>
    <phoneticPr fontId="18"/>
  </si>
  <si>
    <t>単
位</t>
    <rPh sb="0" eb="1">
      <t>タン</t>
    </rPh>
    <rPh sb="2" eb="3">
      <t>イ</t>
    </rPh>
    <phoneticPr fontId="18"/>
  </si>
  <si>
    <t>作業
回数</t>
    <rPh sb="0" eb="2">
      <t>サギョウ</t>
    </rPh>
    <rPh sb="3" eb="5">
      <t>カイスウ</t>
    </rPh>
    <phoneticPr fontId="18"/>
  </si>
  <si>
    <t>作　　　業　　　実　　　施　　　月　（　周　　　期　）</t>
    <rPh sb="0" eb="1">
      <t>サク</t>
    </rPh>
    <rPh sb="4" eb="5">
      <t>ギョウ</t>
    </rPh>
    <rPh sb="8" eb="9">
      <t>ミノル</t>
    </rPh>
    <rPh sb="12" eb="13">
      <t>シ</t>
    </rPh>
    <rPh sb="16" eb="17">
      <t>ツキ</t>
    </rPh>
    <rPh sb="20" eb="21">
      <t>シュウ</t>
    </rPh>
    <rPh sb="24" eb="25">
      <t>キ</t>
    </rPh>
    <phoneticPr fontId="18"/>
  </si>
  <si>
    <t>清掃面積</t>
    <rPh sb="0" eb="2">
      <t>セイソウ</t>
    </rPh>
    <rPh sb="2" eb="4">
      <t>メンセキ</t>
    </rPh>
    <phoneticPr fontId="18"/>
  </si>
  <si>
    <t>種別</t>
    <rPh sb="0" eb="2">
      <t>シュベツ</t>
    </rPh>
    <phoneticPr fontId="18"/>
  </si>
  <si>
    <t>作業区分</t>
    <rPh sb="0" eb="2">
      <t>サギョウ</t>
    </rPh>
    <rPh sb="2" eb="4">
      <t>クブン</t>
    </rPh>
    <phoneticPr fontId="18"/>
  </si>
  <si>
    <t>区分</t>
    <rPh sb="0" eb="2">
      <t>クブン</t>
    </rPh>
    <phoneticPr fontId="18"/>
  </si>
  <si>
    <t>平成２７・２８・２９・３０・３１年度　保土ヶ谷公園　硬式野球場　清掃管理（４－２）</t>
    <rPh sb="0" eb="2">
      <t>ヘイセイ</t>
    </rPh>
    <rPh sb="16" eb="17">
      <t>ネン</t>
    </rPh>
    <rPh sb="17" eb="18">
      <t>ド</t>
    </rPh>
    <rPh sb="19" eb="23">
      <t>ホドガヤ</t>
    </rPh>
    <rPh sb="23" eb="25">
      <t>コウエン</t>
    </rPh>
    <rPh sb="26" eb="28">
      <t>コウシキ</t>
    </rPh>
    <rPh sb="28" eb="30">
      <t>ヤキュウ</t>
    </rPh>
    <rPh sb="30" eb="31">
      <t>ジョウ</t>
    </rPh>
    <rPh sb="32" eb="34">
      <t>セイソウ</t>
    </rPh>
    <rPh sb="34" eb="36">
      <t>カンリ</t>
    </rPh>
    <phoneticPr fontId="18"/>
  </si>
  <si>
    <t>㎡</t>
    <phoneticPr fontId="18"/>
  </si>
  <si>
    <t>ｴﾚﾍﾞｰﾀｰ</t>
    <phoneticPr fontId="18"/>
  </si>
  <si>
    <t>定期清掃
（床）</t>
    <rPh sb="0" eb="2">
      <t>テイキ</t>
    </rPh>
    <rPh sb="2" eb="4">
      <t>セイソウ</t>
    </rPh>
    <rPh sb="6" eb="7">
      <t>ユカ</t>
    </rPh>
    <phoneticPr fontId="18"/>
  </si>
  <si>
    <t>平成２７・２８・２９・３０・３１年度　保土ヶ谷公園　硬式野球場　清掃管理（４-１）</t>
    <rPh sb="0" eb="2">
      <t>ヘイセイ</t>
    </rPh>
    <rPh sb="16" eb="17">
      <t>ネン</t>
    </rPh>
    <rPh sb="17" eb="18">
      <t>ド</t>
    </rPh>
    <rPh sb="19" eb="23">
      <t>ホドガヤ</t>
    </rPh>
    <rPh sb="23" eb="25">
      <t>コウエン</t>
    </rPh>
    <rPh sb="26" eb="28">
      <t>コウシキ</t>
    </rPh>
    <rPh sb="28" eb="30">
      <t>ヤキュウ</t>
    </rPh>
    <rPh sb="30" eb="31">
      <t>ジョウ</t>
    </rPh>
    <rPh sb="32" eb="34">
      <t>セイソウ</t>
    </rPh>
    <rPh sb="34" eb="36">
      <t>カンリ</t>
    </rPh>
    <phoneticPr fontId="18"/>
  </si>
  <si>
    <t>合　　　　　　　　　　　計</t>
    <rPh sb="0" eb="1">
      <t>ア</t>
    </rPh>
    <rPh sb="12" eb="13">
      <t>ケイ</t>
    </rPh>
    <phoneticPr fontId="18"/>
  </si>
  <si>
    <t>特種清掃</t>
    <rPh sb="0" eb="2">
      <t>トクシュ</t>
    </rPh>
    <rPh sb="2" eb="4">
      <t>セイソウ</t>
    </rPh>
    <phoneticPr fontId="18"/>
  </si>
  <si>
    <t>床以外
清　掃</t>
    <rPh sb="0" eb="1">
      <t>ユカ</t>
    </rPh>
    <rPh sb="1" eb="3">
      <t>イガイ</t>
    </rPh>
    <rPh sb="5" eb="6">
      <t>キヨシ</t>
    </rPh>
    <rPh sb="7" eb="8">
      <t>ソウ</t>
    </rPh>
    <phoneticPr fontId="18"/>
  </si>
  <si>
    <t>床清掃</t>
    <rPh sb="0" eb="1">
      <t>ユカ</t>
    </rPh>
    <rPh sb="1" eb="3">
      <t>セイソウ</t>
    </rPh>
    <phoneticPr fontId="18"/>
  </si>
  <si>
    <t>面 　積
集計表
(5か年）</t>
    <rPh sb="0" eb="1">
      <t>メン</t>
    </rPh>
    <rPh sb="3" eb="4">
      <t>ツミ</t>
    </rPh>
    <rPh sb="5" eb="7">
      <t>シュウケイ</t>
    </rPh>
    <rPh sb="7" eb="8">
      <t>ヒョウ</t>
    </rPh>
    <rPh sb="12" eb="13">
      <t>ネン</t>
    </rPh>
    <phoneticPr fontId="18"/>
  </si>
  <si>
    <t>周　　　　期　(　年　　間　）</t>
    <rPh sb="0" eb="1">
      <t>シュウ</t>
    </rPh>
    <rPh sb="5" eb="6">
      <t>キ</t>
    </rPh>
    <rPh sb="9" eb="10">
      <t>ネン</t>
    </rPh>
    <rPh sb="12" eb="13">
      <t>アイダ</t>
    </rPh>
    <phoneticPr fontId="18"/>
  </si>
  <si>
    <t>合　　　　計</t>
    <rPh sb="0" eb="1">
      <t>ゴウ</t>
    </rPh>
    <rPh sb="5" eb="6">
      <t>ケイ</t>
    </rPh>
    <phoneticPr fontId="18"/>
  </si>
  <si>
    <t>小　　　　計</t>
    <rPh sb="0" eb="1">
      <t>コ</t>
    </rPh>
    <rPh sb="5" eb="6">
      <t>ケイ</t>
    </rPh>
    <phoneticPr fontId="18"/>
  </si>
  <si>
    <t>２階　玄関ホール吹抜</t>
    <rPh sb="1" eb="2">
      <t>カイ</t>
    </rPh>
    <rPh sb="3" eb="5">
      <t>ゲンカン</t>
    </rPh>
    <rPh sb="8" eb="9">
      <t>フ</t>
    </rPh>
    <rPh sb="9" eb="10">
      <t>ヌ</t>
    </rPh>
    <phoneticPr fontId="18"/>
  </si>
  <si>
    <t>１階　本部側</t>
    <rPh sb="1" eb="2">
      <t>カイ</t>
    </rPh>
    <rPh sb="3" eb="5">
      <t>ホンブ</t>
    </rPh>
    <rPh sb="5" eb="6">
      <t>ガワ</t>
    </rPh>
    <phoneticPr fontId="18"/>
  </si>
  <si>
    <t>１階　玄関ホール側</t>
    <rPh sb="1" eb="2">
      <t>カイ</t>
    </rPh>
    <rPh sb="3" eb="5">
      <t>ゲンカン</t>
    </rPh>
    <rPh sb="8" eb="9">
      <t>ガワ</t>
    </rPh>
    <phoneticPr fontId="18"/>
  </si>
  <si>
    <t>スコアーボード</t>
    <phoneticPr fontId="18"/>
  </si>
  <si>
    <t>◎</t>
    <phoneticPr fontId="18"/>
  </si>
  <si>
    <t>３階　椅子等</t>
    <rPh sb="1" eb="2">
      <t>カイ</t>
    </rPh>
    <rPh sb="3" eb="5">
      <t>イス</t>
    </rPh>
    <rPh sb="5" eb="6">
      <t>トウ</t>
    </rPh>
    <phoneticPr fontId="18"/>
  </si>
  <si>
    <t>観客席　ネット裏</t>
    <rPh sb="0" eb="3">
      <t>カンキャクセキ</t>
    </rPh>
    <rPh sb="7" eb="8">
      <t>ウラ</t>
    </rPh>
    <phoneticPr fontId="18"/>
  </si>
  <si>
    <t>観客席　３塁側</t>
    <rPh sb="0" eb="3">
      <t>カンキャクセキ</t>
    </rPh>
    <rPh sb="5" eb="6">
      <t>ルイ</t>
    </rPh>
    <rPh sb="6" eb="7">
      <t>ガワ</t>
    </rPh>
    <phoneticPr fontId="18"/>
  </si>
  <si>
    <t>年39回</t>
    <rPh sb="0" eb="1">
      <t>ネン</t>
    </rPh>
    <rPh sb="3" eb="4">
      <t>カイ</t>
    </rPh>
    <phoneticPr fontId="18"/>
  </si>
  <si>
    <t>年9回</t>
    <rPh sb="0" eb="1">
      <t>ネン</t>
    </rPh>
    <rPh sb="2" eb="3">
      <t>カイ</t>
    </rPh>
    <phoneticPr fontId="18"/>
  </si>
  <si>
    <t>年5回</t>
    <rPh sb="0" eb="1">
      <t>ネン</t>
    </rPh>
    <rPh sb="2" eb="3">
      <t>カイ</t>
    </rPh>
    <phoneticPr fontId="18"/>
  </si>
  <si>
    <t>年2回</t>
    <rPh sb="0" eb="1">
      <t>ネン</t>
    </rPh>
    <rPh sb="2" eb="3">
      <t>カイ</t>
    </rPh>
    <phoneticPr fontId="18"/>
  </si>
  <si>
    <t>年1回</t>
    <rPh sb="0" eb="1">
      <t>ネン</t>
    </rPh>
    <rPh sb="2" eb="3">
      <t>カイ</t>
    </rPh>
    <phoneticPr fontId="18"/>
  </si>
  <si>
    <t>床
以外</t>
    <rPh sb="0" eb="1">
      <t>ユカ</t>
    </rPh>
    <rPh sb="2" eb="4">
      <t>イガイ</t>
    </rPh>
    <phoneticPr fontId="18"/>
  </si>
  <si>
    <t>単価
区分</t>
    <rPh sb="0" eb="2">
      <t>タンカ</t>
    </rPh>
    <rPh sb="3" eb="5">
      <t>クブン</t>
    </rPh>
    <phoneticPr fontId="18"/>
  </si>
  <si>
    <t>軟　　質</t>
    <rPh sb="0" eb="1">
      <t>ヤワ</t>
    </rPh>
    <rPh sb="3" eb="4">
      <t>シツ</t>
    </rPh>
    <phoneticPr fontId="18"/>
  </si>
  <si>
    <t>板張</t>
    <rPh sb="0" eb="1">
      <t>イタ</t>
    </rPh>
    <rPh sb="1" eb="2">
      <t>バリ</t>
    </rPh>
    <phoneticPr fontId="18"/>
  </si>
  <si>
    <t>特種清掃
(窓ガラス）</t>
    <rPh sb="0" eb="2">
      <t>トクシュ</t>
    </rPh>
    <rPh sb="2" eb="4">
      <t>セイソウ</t>
    </rPh>
    <rPh sb="6" eb="7">
      <t>マド</t>
    </rPh>
    <phoneticPr fontId="18"/>
  </si>
  <si>
    <t>一　般　清　掃　(便所）</t>
    <rPh sb="0" eb="1">
      <t>イチ</t>
    </rPh>
    <rPh sb="2" eb="3">
      <t>ハン</t>
    </rPh>
    <rPh sb="4" eb="5">
      <t>キヨシ</t>
    </rPh>
    <rPh sb="6" eb="7">
      <t>ソウ</t>
    </rPh>
    <rPh sb="9" eb="11">
      <t>ベンジョ</t>
    </rPh>
    <phoneticPr fontId="18"/>
  </si>
  <si>
    <t>一　般　清　掃　(便所以外）</t>
    <rPh sb="0" eb="1">
      <t>イチ</t>
    </rPh>
    <rPh sb="2" eb="3">
      <t>ハン</t>
    </rPh>
    <rPh sb="4" eb="5">
      <t>キヨシ</t>
    </rPh>
    <rPh sb="6" eb="7">
      <t>ソウ</t>
    </rPh>
    <rPh sb="9" eb="10">
      <t>ビン</t>
    </rPh>
    <rPh sb="10" eb="11">
      <t>ショ</t>
    </rPh>
    <rPh sb="11" eb="12">
      <t>イ</t>
    </rPh>
    <rPh sb="12" eb="13">
      <t>ソト</t>
    </rPh>
    <phoneticPr fontId="18"/>
  </si>
  <si>
    <t>洗浄ワックス清掃</t>
    <rPh sb="0" eb="2">
      <t>センジョウ</t>
    </rPh>
    <rPh sb="6" eb="8">
      <t>セイソウ</t>
    </rPh>
    <phoneticPr fontId="18"/>
  </si>
  <si>
    <t>周期</t>
    <rPh sb="0" eb="2">
      <t>シュウキ</t>
    </rPh>
    <phoneticPr fontId="18"/>
  </si>
  <si>
    <t>作　業　区　分</t>
    <rPh sb="0" eb="1">
      <t>サク</t>
    </rPh>
    <rPh sb="2" eb="3">
      <t>ギョウ</t>
    </rPh>
    <rPh sb="4" eb="5">
      <t>ク</t>
    </rPh>
    <rPh sb="6" eb="7">
      <t>ブン</t>
    </rPh>
    <phoneticPr fontId="18"/>
  </si>
  <si>
    <t>清掃箇所名称</t>
    <rPh sb="0" eb="2">
      <t>セイソウ</t>
    </rPh>
    <rPh sb="2" eb="4">
      <t>カショ</t>
    </rPh>
    <rPh sb="4" eb="6">
      <t>メイショウ</t>
    </rPh>
    <phoneticPr fontId="18"/>
  </si>
  <si>
    <t>保 土 ヶ 谷 公 園 硬 式 野 球 場  　清 掃 面 積 数 量 及 び 回 数 表　（５-４）</t>
    <rPh sb="0" eb="1">
      <t>タモツ</t>
    </rPh>
    <rPh sb="2" eb="3">
      <t>ド</t>
    </rPh>
    <rPh sb="6" eb="7">
      <t>タニ</t>
    </rPh>
    <rPh sb="8" eb="9">
      <t>コウ</t>
    </rPh>
    <rPh sb="10" eb="11">
      <t>ソノ</t>
    </rPh>
    <rPh sb="12" eb="13">
      <t>コウ</t>
    </rPh>
    <rPh sb="14" eb="15">
      <t>シキ</t>
    </rPh>
    <rPh sb="16" eb="17">
      <t>ノ</t>
    </rPh>
    <rPh sb="18" eb="19">
      <t>タマ</t>
    </rPh>
    <rPh sb="20" eb="21">
      <t>ジョウ</t>
    </rPh>
    <rPh sb="24" eb="25">
      <t>キヨシ</t>
    </rPh>
    <rPh sb="26" eb="27">
      <t>ソウ</t>
    </rPh>
    <rPh sb="28" eb="29">
      <t>メン</t>
    </rPh>
    <rPh sb="30" eb="31">
      <t>セキ</t>
    </rPh>
    <rPh sb="32" eb="33">
      <t>カズ</t>
    </rPh>
    <rPh sb="34" eb="35">
      <t>リョウ</t>
    </rPh>
    <rPh sb="36" eb="37">
      <t>オヨ</t>
    </rPh>
    <rPh sb="40" eb="41">
      <t>カイ</t>
    </rPh>
    <rPh sb="42" eb="43">
      <t>カズ</t>
    </rPh>
    <rPh sb="44" eb="45">
      <t>ヒョウ</t>
    </rPh>
    <phoneticPr fontId="18"/>
  </si>
  <si>
    <t>観客席　１塁側</t>
    <rPh sb="0" eb="3">
      <t>カンキャクセキ</t>
    </rPh>
    <rPh sb="5" eb="6">
      <t>ルイ</t>
    </rPh>
    <rPh sb="6" eb="7">
      <t>ガワ</t>
    </rPh>
    <phoneticPr fontId="18"/>
  </si>
  <si>
    <t>１塁・３塁側ゲート外</t>
    <rPh sb="1" eb="2">
      <t>ルイ</t>
    </rPh>
    <rPh sb="4" eb="5">
      <t>ルイ</t>
    </rPh>
    <rPh sb="5" eb="6">
      <t>ガワ</t>
    </rPh>
    <rPh sb="9" eb="10">
      <t>ソト</t>
    </rPh>
    <phoneticPr fontId="18"/>
  </si>
  <si>
    <t>野外階段上（Ｂ・Ｃ）三角広場</t>
    <rPh sb="0" eb="2">
      <t>ヤガイ</t>
    </rPh>
    <rPh sb="2" eb="4">
      <t>カイダン</t>
    </rPh>
    <rPh sb="4" eb="5">
      <t>ウエ</t>
    </rPh>
    <rPh sb="10" eb="12">
      <t>サンカク</t>
    </rPh>
    <rPh sb="12" eb="14">
      <t>ヒロバ</t>
    </rPh>
    <phoneticPr fontId="18"/>
  </si>
  <si>
    <t>野外階段上（Ａ・Ｄ）三角広場</t>
    <rPh sb="0" eb="2">
      <t>ヤガイ</t>
    </rPh>
    <rPh sb="2" eb="4">
      <t>カイダン</t>
    </rPh>
    <rPh sb="4" eb="5">
      <t>ウエ</t>
    </rPh>
    <rPh sb="10" eb="12">
      <t>サンカク</t>
    </rPh>
    <rPh sb="12" eb="14">
      <t>ヒロバ</t>
    </rPh>
    <phoneticPr fontId="18"/>
  </si>
  <si>
    <t>外周コース</t>
    <rPh sb="0" eb="2">
      <t>ガイシュウ</t>
    </rPh>
    <phoneticPr fontId="18"/>
  </si>
  <si>
    <t>野外階段　Ｆ</t>
    <rPh sb="0" eb="2">
      <t>ヤガイ</t>
    </rPh>
    <rPh sb="2" eb="4">
      <t>カイダン</t>
    </rPh>
    <phoneticPr fontId="18"/>
  </si>
  <si>
    <t>野外階段　Ｅ</t>
    <rPh sb="0" eb="2">
      <t>ヤガイ</t>
    </rPh>
    <rPh sb="2" eb="4">
      <t>カイダン</t>
    </rPh>
    <phoneticPr fontId="18"/>
  </si>
  <si>
    <t>Ａ・Ｂ・Ｃ・Ｄ</t>
    <phoneticPr fontId="18"/>
  </si>
  <si>
    <t>野外階段</t>
    <rPh sb="0" eb="2">
      <t>ヤガイ</t>
    </rPh>
    <rPh sb="2" eb="4">
      <t>カイダン</t>
    </rPh>
    <phoneticPr fontId="18"/>
  </si>
  <si>
    <t>スタンド入口広場</t>
    <rPh sb="4" eb="6">
      <t>イリグチ</t>
    </rPh>
    <rPh sb="6" eb="8">
      <t>ヒロバ</t>
    </rPh>
    <phoneticPr fontId="18"/>
  </si>
  <si>
    <t>通路（２）　　　吹抜前</t>
    <rPh sb="0" eb="2">
      <t>ツウロ</t>
    </rPh>
    <rPh sb="8" eb="9">
      <t>フ</t>
    </rPh>
    <rPh sb="9" eb="10">
      <t>ヌ</t>
    </rPh>
    <rPh sb="10" eb="11">
      <t>マエ</t>
    </rPh>
    <phoneticPr fontId="18"/>
  </si>
  <si>
    <t>階段（３）</t>
    <rPh sb="0" eb="2">
      <t>カイダン</t>
    </rPh>
    <phoneticPr fontId="18"/>
  </si>
  <si>
    <t>休憩コーナー（１・２）</t>
    <rPh sb="0" eb="2">
      <t>キュウケイ</t>
    </rPh>
    <phoneticPr fontId="18"/>
  </si>
  <si>
    <t>階段（２）</t>
    <rPh sb="0" eb="2">
      <t>カイダン</t>
    </rPh>
    <phoneticPr fontId="18"/>
  </si>
  <si>
    <t>Ｄ・Ｅ・Ｆ・Ｇ・Ｈ・Ｉ</t>
    <phoneticPr fontId="18"/>
  </si>
  <si>
    <t>観客席通路</t>
    <rPh sb="0" eb="3">
      <t>カンキャクセキ</t>
    </rPh>
    <rPh sb="3" eb="5">
      <t>ツウロ</t>
    </rPh>
    <phoneticPr fontId="18"/>
  </si>
  <si>
    <t>Ａ・Ｂ・Ｃ・Ｊ・Ｋ・Ｌ</t>
    <phoneticPr fontId="18"/>
  </si>
  <si>
    <t>通路（１）　　　吹抜前</t>
    <rPh sb="0" eb="2">
      <t>ツウロ</t>
    </rPh>
    <rPh sb="8" eb="9">
      <t>フ</t>
    </rPh>
    <rPh sb="9" eb="10">
      <t>ヌ</t>
    </rPh>
    <rPh sb="10" eb="11">
      <t>マエ</t>
    </rPh>
    <phoneticPr fontId="18"/>
  </si>
  <si>
    <t>女子（６）</t>
    <rPh sb="0" eb="2">
      <t>ジョシ</t>
    </rPh>
    <phoneticPr fontId="18"/>
  </si>
  <si>
    <t>男子（４）</t>
    <rPh sb="0" eb="2">
      <t>ダンシ</t>
    </rPh>
    <phoneticPr fontId="18"/>
  </si>
  <si>
    <t>女子（５）</t>
    <rPh sb="0" eb="2">
      <t>ジョシ</t>
    </rPh>
    <phoneticPr fontId="18"/>
  </si>
  <si>
    <t>男子（３）</t>
    <rPh sb="0" eb="2">
      <t>ダンシ</t>
    </rPh>
    <phoneticPr fontId="18"/>
  </si>
  <si>
    <t>女子（４）</t>
    <rPh sb="0" eb="2">
      <t>ジョシ</t>
    </rPh>
    <phoneticPr fontId="18"/>
  </si>
  <si>
    <t>身障者用（２）</t>
    <rPh sb="0" eb="4">
      <t>シンショウシャヨウ</t>
    </rPh>
    <phoneticPr fontId="18"/>
  </si>
  <si>
    <t>身障者用（１）</t>
    <rPh sb="0" eb="4">
      <t>シンショウシャヨウ</t>
    </rPh>
    <phoneticPr fontId="18"/>
  </si>
  <si>
    <t>女子（３）</t>
    <rPh sb="0" eb="2">
      <t>ジョシ</t>
    </rPh>
    <phoneticPr fontId="18"/>
  </si>
  <si>
    <t>男子（２）</t>
    <rPh sb="0" eb="2">
      <t>ダンシ</t>
    </rPh>
    <phoneticPr fontId="18"/>
  </si>
  <si>
    <t>女子（２）</t>
    <rPh sb="0" eb="2">
      <t>ジョシ</t>
    </rPh>
    <phoneticPr fontId="18"/>
  </si>
  <si>
    <t>男子（１）</t>
    <rPh sb="0" eb="2">
      <t>ダンシ</t>
    </rPh>
    <phoneticPr fontId="18"/>
  </si>
  <si>
    <t>女子（１）</t>
    <rPh sb="0" eb="2">
      <t>ジョシ</t>
    </rPh>
    <phoneticPr fontId="18"/>
  </si>
  <si>
    <t>便所</t>
    <rPh sb="0" eb="2">
      <t>ベンジョ</t>
    </rPh>
    <phoneticPr fontId="18"/>
  </si>
  <si>
    <t>2階通路</t>
    <rPh sb="1" eb="2">
      <t>カイ</t>
    </rPh>
    <rPh sb="2" eb="4">
      <t>ツウロ</t>
    </rPh>
    <phoneticPr fontId="18"/>
  </si>
  <si>
    <t>正面通路</t>
    <rPh sb="0" eb="2">
      <t>ショウメン</t>
    </rPh>
    <rPh sb="2" eb="4">
      <t>ツウロ</t>
    </rPh>
    <phoneticPr fontId="18"/>
  </si>
  <si>
    <t>倉庫（１０）</t>
    <rPh sb="0" eb="2">
      <t>ソウコ</t>
    </rPh>
    <phoneticPr fontId="18"/>
  </si>
  <si>
    <t>女子</t>
    <rPh sb="0" eb="2">
      <t>ジョシ</t>
    </rPh>
    <phoneticPr fontId="18"/>
  </si>
  <si>
    <t>◎</t>
    <phoneticPr fontId="18"/>
  </si>
  <si>
    <t>男子</t>
    <rPh sb="0" eb="2">
      <t>ダンシ</t>
    </rPh>
    <phoneticPr fontId="18"/>
  </si>
  <si>
    <t>土砂置場倉庫</t>
    <rPh sb="0" eb="2">
      <t>ドシャ</t>
    </rPh>
    <rPh sb="2" eb="4">
      <t>オキバ</t>
    </rPh>
    <rPh sb="4" eb="6">
      <t>ソウコ</t>
    </rPh>
    <phoneticPr fontId="18"/>
  </si>
  <si>
    <t>◎</t>
    <phoneticPr fontId="18"/>
  </si>
  <si>
    <t>電気室変電室</t>
    <rPh sb="0" eb="2">
      <t>デンキ</t>
    </rPh>
    <rPh sb="2" eb="3">
      <t>シツ</t>
    </rPh>
    <rPh sb="3" eb="5">
      <t>ヘンデン</t>
    </rPh>
    <rPh sb="5" eb="6">
      <t>シツ</t>
    </rPh>
    <phoneticPr fontId="18"/>
  </si>
  <si>
    <t>電気室自家発</t>
    <rPh sb="0" eb="2">
      <t>デンキ</t>
    </rPh>
    <rPh sb="2" eb="3">
      <t>シツ</t>
    </rPh>
    <rPh sb="3" eb="6">
      <t>ジカハツ</t>
    </rPh>
    <phoneticPr fontId="18"/>
  </si>
  <si>
    <t>保 土 ヶ 谷 公 園 硬 式 野 球 場  　清 掃 面 積 数 量 及 び 回 数 表　（５-３）</t>
    <rPh sb="0" eb="1">
      <t>タモツ</t>
    </rPh>
    <rPh sb="2" eb="3">
      <t>ド</t>
    </rPh>
    <rPh sb="6" eb="7">
      <t>タニ</t>
    </rPh>
    <rPh sb="8" eb="9">
      <t>コウ</t>
    </rPh>
    <rPh sb="10" eb="11">
      <t>ソノ</t>
    </rPh>
    <rPh sb="12" eb="13">
      <t>コウ</t>
    </rPh>
    <rPh sb="14" eb="15">
      <t>シキ</t>
    </rPh>
    <rPh sb="16" eb="17">
      <t>ノ</t>
    </rPh>
    <rPh sb="18" eb="19">
      <t>タマ</t>
    </rPh>
    <rPh sb="20" eb="21">
      <t>ジョウ</t>
    </rPh>
    <rPh sb="24" eb="25">
      <t>キヨシ</t>
    </rPh>
    <rPh sb="26" eb="27">
      <t>ソウ</t>
    </rPh>
    <rPh sb="28" eb="29">
      <t>メン</t>
    </rPh>
    <rPh sb="30" eb="31">
      <t>セキ</t>
    </rPh>
    <rPh sb="32" eb="33">
      <t>カズ</t>
    </rPh>
    <rPh sb="34" eb="35">
      <t>リョウ</t>
    </rPh>
    <rPh sb="36" eb="37">
      <t>オヨ</t>
    </rPh>
    <rPh sb="40" eb="41">
      <t>カイ</t>
    </rPh>
    <rPh sb="42" eb="43">
      <t>カズ</t>
    </rPh>
    <rPh sb="44" eb="45">
      <t>ヒョウ</t>
    </rPh>
    <phoneticPr fontId="18"/>
  </si>
  <si>
    <t>◎</t>
    <phoneticPr fontId="18"/>
  </si>
  <si>
    <t>ポンプ室</t>
    <rPh sb="3" eb="4">
      <t>シツ</t>
    </rPh>
    <phoneticPr fontId="18"/>
  </si>
  <si>
    <t>階段（７）</t>
    <rPh sb="0" eb="2">
      <t>カイダン</t>
    </rPh>
    <phoneticPr fontId="18"/>
  </si>
  <si>
    <t>倉庫（７）</t>
    <rPh sb="0" eb="2">
      <t>ソウコ</t>
    </rPh>
    <phoneticPr fontId="18"/>
  </si>
  <si>
    <t>機械室（１）</t>
    <rPh sb="0" eb="3">
      <t>キカイシツ</t>
    </rPh>
    <phoneticPr fontId="18"/>
  </si>
  <si>
    <t>選手控室</t>
    <rPh sb="0" eb="2">
      <t>センシュ</t>
    </rPh>
    <rPh sb="2" eb="4">
      <t>ヒカエシツ</t>
    </rPh>
    <phoneticPr fontId="18"/>
  </si>
  <si>
    <t>廊下（７）</t>
    <rPh sb="0" eb="2">
      <t>ロウカ</t>
    </rPh>
    <phoneticPr fontId="18"/>
  </si>
  <si>
    <t>シャワー室</t>
    <rPh sb="4" eb="5">
      <t>シツ</t>
    </rPh>
    <phoneticPr fontId="18"/>
  </si>
  <si>
    <t>13.79+11.6</t>
    <phoneticPr fontId="18"/>
  </si>
  <si>
    <t>選手更衣室（２）</t>
    <rPh sb="0" eb="2">
      <t>センシュ</t>
    </rPh>
    <rPh sb="2" eb="5">
      <t>コウイシツ</t>
    </rPh>
    <phoneticPr fontId="18"/>
  </si>
  <si>
    <t>14.78+12.61</t>
    <phoneticPr fontId="18"/>
  </si>
  <si>
    <t>選手更衣室（１）</t>
    <rPh sb="0" eb="2">
      <t>センシュ</t>
    </rPh>
    <rPh sb="2" eb="5">
      <t>コウイシツ</t>
    </rPh>
    <phoneticPr fontId="18"/>
  </si>
  <si>
    <t>便所（２）</t>
    <rPh sb="0" eb="2">
      <t>ベンジョ</t>
    </rPh>
    <phoneticPr fontId="18"/>
  </si>
  <si>
    <t>廊下（６）</t>
    <rPh sb="0" eb="2">
      <t>ロウカ</t>
    </rPh>
    <phoneticPr fontId="18"/>
  </si>
  <si>
    <t>倉庫（５）</t>
    <rPh sb="0" eb="2">
      <t>ソウコ</t>
    </rPh>
    <phoneticPr fontId="18"/>
  </si>
  <si>
    <t>倉庫（６）</t>
    <rPh sb="0" eb="2">
      <t>ソウコ</t>
    </rPh>
    <phoneticPr fontId="18"/>
  </si>
  <si>
    <t>廊下（２）</t>
    <rPh sb="0" eb="2">
      <t>ロウカ</t>
    </rPh>
    <phoneticPr fontId="18"/>
  </si>
  <si>
    <t>3塁側ダッグアウト</t>
    <rPh sb="1" eb="2">
      <t>ルイ</t>
    </rPh>
    <rPh sb="2" eb="3">
      <t>ガワ</t>
    </rPh>
    <phoneticPr fontId="18"/>
  </si>
  <si>
    <t>3塁側ブルペン</t>
    <rPh sb="1" eb="2">
      <t>ルイ</t>
    </rPh>
    <rPh sb="2" eb="3">
      <t>ガワ</t>
    </rPh>
    <phoneticPr fontId="18"/>
  </si>
  <si>
    <t>廊下（５）</t>
    <rPh sb="0" eb="2">
      <t>ロウカ</t>
    </rPh>
    <phoneticPr fontId="18"/>
  </si>
  <si>
    <t>機械室（２）</t>
    <rPh sb="0" eb="3">
      <t>キカイシツ</t>
    </rPh>
    <phoneticPr fontId="18"/>
  </si>
  <si>
    <t>倉庫（１）</t>
    <rPh sb="0" eb="2">
      <t>ソウコ</t>
    </rPh>
    <phoneticPr fontId="18"/>
  </si>
  <si>
    <t>倉庫（２）</t>
    <rPh sb="0" eb="2">
      <t>ソウコ</t>
    </rPh>
    <phoneticPr fontId="18"/>
  </si>
  <si>
    <t>グランドキーパー室</t>
    <rPh sb="8" eb="9">
      <t>シツ</t>
    </rPh>
    <phoneticPr fontId="18"/>
  </si>
  <si>
    <t>管理員室</t>
    <rPh sb="0" eb="2">
      <t>カンリ</t>
    </rPh>
    <rPh sb="2" eb="3">
      <t>イン</t>
    </rPh>
    <rPh sb="3" eb="4">
      <t>シツ</t>
    </rPh>
    <phoneticPr fontId="18"/>
  </si>
  <si>
    <t>身障者室</t>
    <rPh sb="0" eb="3">
      <t>シンショウシャ</t>
    </rPh>
    <rPh sb="3" eb="4">
      <t>シツ</t>
    </rPh>
    <phoneticPr fontId="18"/>
  </si>
  <si>
    <t>特別室(ジュータン)</t>
    <rPh sb="0" eb="3">
      <t>トクベツシツ</t>
    </rPh>
    <phoneticPr fontId="18"/>
  </si>
  <si>
    <t>廊下（１）</t>
    <rPh sb="0" eb="2">
      <t>ロウカ</t>
    </rPh>
    <phoneticPr fontId="18"/>
  </si>
  <si>
    <t>身障者用</t>
    <rPh sb="0" eb="4">
      <t>シンショウシャヨウ</t>
    </rPh>
    <phoneticPr fontId="18"/>
  </si>
  <si>
    <t>前入口</t>
    <rPh sb="0" eb="1">
      <t>マエ</t>
    </rPh>
    <rPh sb="1" eb="3">
      <t>イリグチ</t>
    </rPh>
    <phoneticPr fontId="18"/>
  </si>
  <si>
    <t>便所（１）</t>
    <rPh sb="0" eb="2">
      <t>ベンジョ</t>
    </rPh>
    <phoneticPr fontId="18"/>
  </si>
  <si>
    <t>風除室</t>
    <rPh sb="0" eb="2">
      <t>カゼヨ</t>
    </rPh>
    <rPh sb="2" eb="3">
      <t>シツ</t>
    </rPh>
    <phoneticPr fontId="18"/>
  </si>
  <si>
    <t>玄関ホール</t>
    <rPh sb="0" eb="2">
      <t>ゲンカン</t>
    </rPh>
    <phoneticPr fontId="18"/>
  </si>
  <si>
    <t>記者室</t>
    <rPh sb="0" eb="3">
      <t>キシャシツ</t>
    </rPh>
    <phoneticPr fontId="18"/>
  </si>
  <si>
    <t>1.45+2.78</t>
    <phoneticPr fontId="18"/>
  </si>
  <si>
    <t>仮眠室</t>
    <rPh sb="0" eb="3">
      <t>カミンシツ</t>
    </rPh>
    <phoneticPr fontId="18"/>
  </si>
  <si>
    <t>警備員室　事務所</t>
    <rPh sb="0" eb="3">
      <t>ケイビイン</t>
    </rPh>
    <rPh sb="3" eb="4">
      <t>シツ</t>
    </rPh>
    <rPh sb="5" eb="7">
      <t>ジム</t>
    </rPh>
    <rPh sb="7" eb="8">
      <t>ショ</t>
    </rPh>
    <phoneticPr fontId="18"/>
  </si>
  <si>
    <t>エレベーターホール</t>
    <phoneticPr fontId="18"/>
  </si>
  <si>
    <t>役員室</t>
    <rPh sb="0" eb="3">
      <t>ヤクインシツ</t>
    </rPh>
    <phoneticPr fontId="18"/>
  </si>
  <si>
    <t>保 土 ヶ 谷 公 園 硬 式 野 球 場  　清 掃 面 積 数 量 及 び 回 数 表　（５-２）</t>
    <rPh sb="0" eb="1">
      <t>タモツ</t>
    </rPh>
    <rPh sb="2" eb="3">
      <t>ド</t>
    </rPh>
    <rPh sb="6" eb="7">
      <t>タニ</t>
    </rPh>
    <rPh sb="8" eb="9">
      <t>コウ</t>
    </rPh>
    <rPh sb="10" eb="11">
      <t>ソノ</t>
    </rPh>
    <rPh sb="12" eb="13">
      <t>コウ</t>
    </rPh>
    <rPh sb="14" eb="15">
      <t>シキ</t>
    </rPh>
    <rPh sb="16" eb="17">
      <t>ノ</t>
    </rPh>
    <rPh sb="18" eb="19">
      <t>タマ</t>
    </rPh>
    <rPh sb="20" eb="21">
      <t>ジョウ</t>
    </rPh>
    <rPh sb="24" eb="25">
      <t>キヨシ</t>
    </rPh>
    <rPh sb="26" eb="27">
      <t>ソウ</t>
    </rPh>
    <rPh sb="28" eb="29">
      <t>メン</t>
    </rPh>
    <rPh sb="30" eb="31">
      <t>セキ</t>
    </rPh>
    <rPh sb="32" eb="33">
      <t>カズ</t>
    </rPh>
    <rPh sb="34" eb="35">
      <t>リョウ</t>
    </rPh>
    <rPh sb="36" eb="37">
      <t>オヨ</t>
    </rPh>
    <rPh sb="40" eb="41">
      <t>カイ</t>
    </rPh>
    <rPh sb="42" eb="43">
      <t>カズ</t>
    </rPh>
    <rPh sb="44" eb="45">
      <t>ヒョウ</t>
    </rPh>
    <phoneticPr fontId="18"/>
  </si>
  <si>
    <t>階段（１）</t>
    <rPh sb="0" eb="2">
      <t>カイダン</t>
    </rPh>
    <phoneticPr fontId="18"/>
  </si>
  <si>
    <t>廊下（３）</t>
    <rPh sb="0" eb="2">
      <t>ロウカ</t>
    </rPh>
    <phoneticPr fontId="18"/>
  </si>
  <si>
    <t>本部室</t>
    <rPh sb="0" eb="3">
      <t>ホンブシツ</t>
    </rPh>
    <phoneticPr fontId="18"/>
  </si>
  <si>
    <t>湯沸室</t>
    <rPh sb="0" eb="2">
      <t>ユワカ</t>
    </rPh>
    <rPh sb="2" eb="3">
      <t>シツ</t>
    </rPh>
    <phoneticPr fontId="18"/>
  </si>
  <si>
    <t>予備室（１）</t>
    <rPh sb="0" eb="3">
      <t>ヨビシツ</t>
    </rPh>
    <phoneticPr fontId="18"/>
  </si>
  <si>
    <t>廊下（４）</t>
    <rPh sb="0" eb="2">
      <t>ロウカ</t>
    </rPh>
    <phoneticPr fontId="18"/>
  </si>
  <si>
    <t>出札室</t>
    <rPh sb="0" eb="1">
      <t>デ</t>
    </rPh>
    <rPh sb="1" eb="2">
      <t>フダ</t>
    </rPh>
    <rPh sb="2" eb="3">
      <t>シツ</t>
    </rPh>
    <phoneticPr fontId="18"/>
  </si>
  <si>
    <t>予備室（２）</t>
    <rPh sb="0" eb="3">
      <t>ヨビシツ</t>
    </rPh>
    <phoneticPr fontId="18"/>
  </si>
  <si>
    <t>医務室</t>
    <rPh sb="0" eb="3">
      <t>イムシツ</t>
    </rPh>
    <phoneticPr fontId="18"/>
  </si>
  <si>
    <t>倉庫（４）</t>
    <rPh sb="0" eb="2">
      <t>ソウコ</t>
    </rPh>
    <phoneticPr fontId="18"/>
  </si>
  <si>
    <t>放送記録室</t>
    <rPh sb="0" eb="2">
      <t>ホウソウ</t>
    </rPh>
    <rPh sb="2" eb="5">
      <t>キロクシツ</t>
    </rPh>
    <phoneticPr fontId="18"/>
  </si>
  <si>
    <t>審判室</t>
    <rPh sb="0" eb="2">
      <t>シンパン</t>
    </rPh>
    <rPh sb="2" eb="3">
      <t>シツ</t>
    </rPh>
    <phoneticPr fontId="18"/>
  </si>
  <si>
    <t>9.34+11.11</t>
    <phoneticPr fontId="18"/>
  </si>
  <si>
    <t>廊下（８）</t>
    <rPh sb="0" eb="2">
      <t>ロウカ</t>
    </rPh>
    <phoneticPr fontId="18"/>
  </si>
  <si>
    <t>一塁側倉庫（８）</t>
    <rPh sb="0" eb="2">
      <t>イチルイ</t>
    </rPh>
    <rPh sb="2" eb="3">
      <t>ガワ</t>
    </rPh>
    <rPh sb="3" eb="5">
      <t>ソウコ</t>
    </rPh>
    <phoneticPr fontId="18"/>
  </si>
  <si>
    <t>一塁側ダッグアウト（２）</t>
    <rPh sb="0" eb="1">
      <t>イチ</t>
    </rPh>
    <rPh sb="1" eb="2">
      <t>ルイ</t>
    </rPh>
    <rPh sb="2" eb="3">
      <t>ガワ</t>
    </rPh>
    <phoneticPr fontId="18"/>
  </si>
  <si>
    <t>一塁側ブルペン</t>
    <rPh sb="0" eb="1">
      <t>イチ</t>
    </rPh>
    <rPh sb="1" eb="2">
      <t>ルイ</t>
    </rPh>
    <rPh sb="2" eb="3">
      <t>ガワ</t>
    </rPh>
    <phoneticPr fontId="18"/>
  </si>
  <si>
    <t>倉庫（９）</t>
    <rPh sb="0" eb="2">
      <t>ソウコ</t>
    </rPh>
    <phoneticPr fontId="18"/>
  </si>
  <si>
    <t>便所（５）</t>
    <rPh sb="0" eb="2">
      <t>ベンジョ</t>
    </rPh>
    <phoneticPr fontId="18"/>
  </si>
  <si>
    <t>選手更衣室（３）</t>
    <rPh sb="0" eb="2">
      <t>センシュ</t>
    </rPh>
    <rPh sb="2" eb="5">
      <t>コウイシツ</t>
    </rPh>
    <phoneticPr fontId="18"/>
  </si>
  <si>
    <t>選手用更衣室（４）</t>
    <rPh sb="0" eb="3">
      <t>センシュヨウ</t>
    </rPh>
    <rPh sb="3" eb="6">
      <t>コウイシツ</t>
    </rPh>
    <phoneticPr fontId="18"/>
  </si>
  <si>
    <t>選手控室（２）</t>
    <rPh sb="0" eb="2">
      <t>センシュ</t>
    </rPh>
    <rPh sb="2" eb="4">
      <t>ヒカエシツ</t>
    </rPh>
    <phoneticPr fontId="18"/>
  </si>
  <si>
    <t>廊下（９）</t>
    <rPh sb="0" eb="2">
      <t>ロウカ</t>
    </rPh>
    <phoneticPr fontId="18"/>
  </si>
  <si>
    <t>廊下（１０）</t>
    <rPh sb="0" eb="2">
      <t>ロウカ</t>
    </rPh>
    <phoneticPr fontId="18"/>
  </si>
  <si>
    <t>倉庫（１１）</t>
    <rPh sb="0" eb="2">
      <t>ソウコ</t>
    </rPh>
    <phoneticPr fontId="18"/>
  </si>
  <si>
    <t>電気室（２）</t>
    <rPh sb="0" eb="2">
      <t>デンキ</t>
    </rPh>
    <rPh sb="2" eb="3">
      <t>シツ</t>
    </rPh>
    <phoneticPr fontId="18"/>
  </si>
  <si>
    <t>便所（５）男女共</t>
    <rPh sb="0" eb="2">
      <t>ベンジョ</t>
    </rPh>
    <rPh sb="5" eb="7">
      <t>ダンジョ</t>
    </rPh>
    <rPh sb="7" eb="8">
      <t>トモ</t>
    </rPh>
    <phoneticPr fontId="18"/>
  </si>
  <si>
    <t>外野入口</t>
    <rPh sb="0" eb="2">
      <t>ガイヤ</t>
    </rPh>
    <rPh sb="2" eb="4">
      <t>イリグチ</t>
    </rPh>
    <phoneticPr fontId="18"/>
  </si>
  <si>
    <t>1階通路</t>
    <rPh sb="1" eb="2">
      <t>カイ</t>
    </rPh>
    <rPh sb="2" eb="4">
      <t>ツウロ</t>
    </rPh>
    <phoneticPr fontId="18"/>
  </si>
  <si>
    <t>保 土 ヶ 谷 公 園 硬 式 野 球 場  　清 掃 面 積 数 量 及 び 回 数 表　（５-１）</t>
    <rPh sb="0" eb="1">
      <t>タモツ</t>
    </rPh>
    <rPh sb="2" eb="3">
      <t>ド</t>
    </rPh>
    <rPh sb="6" eb="7">
      <t>タニ</t>
    </rPh>
    <rPh sb="8" eb="9">
      <t>コウ</t>
    </rPh>
    <rPh sb="10" eb="11">
      <t>ソノ</t>
    </rPh>
    <rPh sb="12" eb="13">
      <t>コウ</t>
    </rPh>
    <rPh sb="14" eb="15">
      <t>シキ</t>
    </rPh>
    <rPh sb="16" eb="17">
      <t>ノ</t>
    </rPh>
    <rPh sb="18" eb="19">
      <t>タマ</t>
    </rPh>
    <rPh sb="20" eb="21">
      <t>ジョウ</t>
    </rPh>
    <rPh sb="24" eb="25">
      <t>キヨシ</t>
    </rPh>
    <rPh sb="26" eb="27">
      <t>ソウ</t>
    </rPh>
    <rPh sb="28" eb="29">
      <t>メン</t>
    </rPh>
    <rPh sb="30" eb="31">
      <t>セキ</t>
    </rPh>
    <rPh sb="32" eb="33">
      <t>カズ</t>
    </rPh>
    <rPh sb="34" eb="35">
      <t>リョウ</t>
    </rPh>
    <rPh sb="36" eb="37">
      <t>オヨ</t>
    </rPh>
    <rPh sb="40" eb="41">
      <t>カイ</t>
    </rPh>
    <rPh sb="42" eb="43">
      <t>カズ</t>
    </rPh>
    <rPh sb="44" eb="45">
      <t>ヒョウ</t>
    </rPh>
    <phoneticPr fontId="18"/>
  </si>
  <si>
    <t>　　5月に猛暑になる可能性があるため５月にしている。</t>
    <rPh sb="3" eb="4">
      <t>ツキ</t>
    </rPh>
    <rPh sb="5" eb="7">
      <t>モウショ</t>
    </rPh>
    <rPh sb="10" eb="13">
      <t>カノウセイ</t>
    </rPh>
    <rPh sb="19" eb="20">
      <t>ツキ</t>
    </rPh>
    <phoneticPr fontId="18"/>
  </si>
  <si>
    <t>　　川重冷凍工業㈱の切替を6月に出来ないか検討</t>
    <rPh sb="2" eb="4">
      <t>カワジュウ</t>
    </rPh>
    <rPh sb="4" eb="6">
      <t>レイトウ</t>
    </rPh>
    <rPh sb="6" eb="8">
      <t>コウギョウ</t>
    </rPh>
    <rPh sb="10" eb="11">
      <t>キ</t>
    </rPh>
    <rPh sb="11" eb="12">
      <t>カ</t>
    </rPh>
    <rPh sb="14" eb="15">
      <t>ツキ</t>
    </rPh>
    <rPh sb="16" eb="18">
      <t>デキ</t>
    </rPh>
    <rPh sb="21" eb="23">
      <t>ケントウ</t>
    </rPh>
    <phoneticPr fontId="18"/>
  </si>
  <si>
    <t>※　冷暖房切替時に冷却塔を清掃するから5月清掃になる。</t>
    <rPh sb="2" eb="5">
      <t>レイダンボウ</t>
    </rPh>
    <rPh sb="5" eb="7">
      <t>キリカエ</t>
    </rPh>
    <rPh sb="7" eb="8">
      <t>ジ</t>
    </rPh>
    <rPh sb="9" eb="12">
      <t>レイキャクトウ</t>
    </rPh>
    <rPh sb="13" eb="15">
      <t>セイソウ</t>
    </rPh>
    <rPh sb="20" eb="21">
      <t>ツキ</t>
    </rPh>
    <rPh sb="21" eb="23">
      <t>セイソウ</t>
    </rPh>
    <phoneticPr fontId="18"/>
  </si>
  <si>
    <t>備　　　　　　　　　　　　　　　　　　　　考</t>
    <rPh sb="0" eb="1">
      <t>ソナエ</t>
    </rPh>
    <rPh sb="21" eb="22">
      <t>コウ</t>
    </rPh>
    <phoneticPr fontId="18"/>
  </si>
  <si>
    <t>点検日</t>
    <rPh sb="0" eb="2">
      <t>テンケン</t>
    </rPh>
    <rPh sb="2" eb="3">
      <t>ビ</t>
    </rPh>
    <phoneticPr fontId="18"/>
  </si>
  <si>
    <t>◎</t>
    <phoneticPr fontId="18"/>
  </si>
  <si>
    <t>指定月</t>
    <rPh sb="0" eb="2">
      <t>シテイ</t>
    </rPh>
    <rPh sb="2" eb="3">
      <t>ツキ</t>
    </rPh>
    <phoneticPr fontId="18"/>
  </si>
  <si>
    <t>ケ月</t>
    <rPh sb="1" eb="2">
      <t>ツキ</t>
    </rPh>
    <phoneticPr fontId="18"/>
  </si>
  <si>
    <t>㎡</t>
    <phoneticPr fontId="18"/>
  </si>
  <si>
    <t>管理技術者選任</t>
    <rPh sb="0" eb="2">
      <t>カンリ</t>
    </rPh>
    <rPh sb="2" eb="5">
      <t>ギジュツシャ</t>
    </rPh>
    <rPh sb="5" eb="7">
      <t>センニン</t>
    </rPh>
    <phoneticPr fontId="18"/>
  </si>
  <si>
    <t>環境衛生管理業務</t>
    <rPh sb="0" eb="2">
      <t>カンキョウ</t>
    </rPh>
    <rPh sb="2" eb="4">
      <t>エイセイ</t>
    </rPh>
    <rPh sb="4" eb="6">
      <t>カンリ</t>
    </rPh>
    <rPh sb="6" eb="8">
      <t>ギョウム</t>
    </rPh>
    <phoneticPr fontId="18"/>
  </si>
  <si>
    <t>ﾎﾟｲﾝﾄ</t>
    <phoneticPr fontId="18"/>
  </si>
  <si>
    <t>ﾎﾟｲﾝﾄ</t>
    <phoneticPr fontId="18"/>
  </si>
  <si>
    <t>26ﾎﾟｲﾝﾄ/回</t>
    <rPh sb="8" eb="9">
      <t>カイ</t>
    </rPh>
    <phoneticPr fontId="18"/>
  </si>
  <si>
    <t>空気環境測定</t>
    <rPh sb="0" eb="2">
      <t>クウキ</t>
    </rPh>
    <rPh sb="2" eb="4">
      <t>カンキョウ</t>
    </rPh>
    <rPh sb="4" eb="6">
      <t>ソクテイ</t>
    </rPh>
    <phoneticPr fontId="18"/>
  </si>
  <si>
    <t>執務環境調査</t>
    <rPh sb="0" eb="2">
      <t>シツム</t>
    </rPh>
    <rPh sb="2" eb="4">
      <t>カンキョウ</t>
    </rPh>
    <rPh sb="4" eb="6">
      <t>チョウサ</t>
    </rPh>
    <phoneticPr fontId="18"/>
  </si>
  <si>
    <t>ねずみ駆除</t>
    <rPh sb="3" eb="5">
      <t>クジョ</t>
    </rPh>
    <phoneticPr fontId="18"/>
  </si>
  <si>
    <t>害虫防除</t>
    <rPh sb="0" eb="2">
      <t>ガイチュウ</t>
    </rPh>
    <rPh sb="2" eb="4">
      <t>ボウジョ</t>
    </rPh>
    <phoneticPr fontId="18"/>
  </si>
  <si>
    <t>衛生駆除</t>
    <rPh sb="0" eb="2">
      <t>エイセイ</t>
    </rPh>
    <rPh sb="2" eb="4">
      <t>クジョ</t>
    </rPh>
    <phoneticPr fontId="18"/>
  </si>
  <si>
    <t>ｳｫｰﾀｰｸｰﾗｰ清掃</t>
    <rPh sb="9" eb="11">
      <t>セイソウ</t>
    </rPh>
    <phoneticPr fontId="18"/>
  </si>
  <si>
    <t>冷却水管清掃</t>
    <rPh sb="0" eb="3">
      <t>レイキャクスイ</t>
    </rPh>
    <rPh sb="3" eb="4">
      <t>カン</t>
    </rPh>
    <rPh sb="4" eb="6">
      <t>セイソウ</t>
    </rPh>
    <phoneticPr fontId="18"/>
  </si>
  <si>
    <t>設備機器清掃</t>
    <rPh sb="0" eb="2">
      <t>セツビ</t>
    </rPh>
    <rPh sb="2" eb="4">
      <t>キキ</t>
    </rPh>
    <rPh sb="4" eb="6">
      <t>セイソウ</t>
    </rPh>
    <phoneticPr fontId="18"/>
  </si>
  <si>
    <t>施
設
環
境
管
理</t>
    <rPh sb="0" eb="1">
      <t>セ</t>
    </rPh>
    <rPh sb="2" eb="3">
      <t>モウケル</t>
    </rPh>
    <rPh sb="4" eb="5">
      <t>ゲン</t>
    </rPh>
    <rPh sb="6" eb="7">
      <t>キョウ</t>
    </rPh>
    <rPh sb="8" eb="9">
      <t>フエ</t>
    </rPh>
    <rPh sb="10" eb="11">
      <t>リ</t>
    </rPh>
    <phoneticPr fontId="18"/>
  </si>
  <si>
    <t>延数量</t>
    <rPh sb="0" eb="1">
      <t>ノベ</t>
    </rPh>
    <rPh sb="1" eb="3">
      <t>スウリョウ</t>
    </rPh>
    <phoneticPr fontId="18"/>
  </si>
  <si>
    <t>作　　　業　　　実　　　施　　　月</t>
    <rPh sb="0" eb="1">
      <t>サク</t>
    </rPh>
    <rPh sb="4" eb="5">
      <t>ギョウ</t>
    </rPh>
    <rPh sb="8" eb="9">
      <t>ジツ</t>
    </rPh>
    <rPh sb="12" eb="13">
      <t>シ</t>
    </rPh>
    <rPh sb="16" eb="17">
      <t>ツキ</t>
    </rPh>
    <phoneticPr fontId="18"/>
  </si>
  <si>
    <t>基本
周期</t>
    <rPh sb="0" eb="2">
      <t>キホン</t>
    </rPh>
    <rPh sb="3" eb="5">
      <t>シュウキ</t>
    </rPh>
    <phoneticPr fontId="18"/>
  </si>
  <si>
    <t>面　積</t>
    <rPh sb="0" eb="1">
      <t>メン</t>
    </rPh>
    <rPh sb="2" eb="3">
      <t>ツミ</t>
    </rPh>
    <phoneticPr fontId="18"/>
  </si>
  <si>
    <t>ＦＭ
番号</t>
    <rPh sb="3" eb="5">
      <t>バンゴウ</t>
    </rPh>
    <phoneticPr fontId="18"/>
  </si>
  <si>
    <t>名　　　　　称</t>
    <rPh sb="0" eb="1">
      <t>ナ</t>
    </rPh>
    <rPh sb="6" eb="7">
      <t>ショウ</t>
    </rPh>
    <phoneticPr fontId="18"/>
  </si>
  <si>
    <t>管　理　業　務</t>
    <rPh sb="0" eb="1">
      <t>カン</t>
    </rPh>
    <rPh sb="2" eb="3">
      <t>リ</t>
    </rPh>
    <rPh sb="4" eb="5">
      <t>ギョウ</t>
    </rPh>
    <rPh sb="6" eb="7">
      <t>ム</t>
    </rPh>
    <phoneticPr fontId="18"/>
  </si>
  <si>
    <t>施　設　名　　硬式野球場</t>
    <rPh sb="0" eb="1">
      <t>シ</t>
    </rPh>
    <rPh sb="2" eb="3">
      <t>セツ</t>
    </rPh>
    <rPh sb="4" eb="5">
      <t>メイ</t>
    </rPh>
    <rPh sb="7" eb="12">
      <t>コウシキヤキュウジョウ</t>
    </rPh>
    <phoneticPr fontId="18"/>
  </si>
  <si>
    <t>公　園　名　　保土ケ谷公園</t>
    <rPh sb="0" eb="1">
      <t>コウ</t>
    </rPh>
    <rPh sb="2" eb="3">
      <t>エン</t>
    </rPh>
    <rPh sb="4" eb="5">
      <t>メイ</t>
    </rPh>
    <rPh sb="7" eb="13">
      <t>ホドガヤコウエン</t>
    </rPh>
    <phoneticPr fontId="18"/>
  </si>
  <si>
    <t>平成２７・２８・２９・３０・３１年度　　特　定　建　築　物　環　境　衛　生　管　理　（６）</t>
    <rPh sb="0" eb="2">
      <t>ヘイセイ</t>
    </rPh>
    <rPh sb="16" eb="17">
      <t>ネン</t>
    </rPh>
    <rPh sb="17" eb="18">
      <t>ド</t>
    </rPh>
    <rPh sb="20" eb="21">
      <t>トク</t>
    </rPh>
    <rPh sb="22" eb="23">
      <t>サダム</t>
    </rPh>
    <rPh sb="24" eb="25">
      <t>ケン</t>
    </rPh>
    <rPh sb="26" eb="27">
      <t>チク</t>
    </rPh>
    <rPh sb="28" eb="29">
      <t>モノ</t>
    </rPh>
    <rPh sb="30" eb="31">
      <t>ワ</t>
    </rPh>
    <rPh sb="32" eb="33">
      <t>サカイ</t>
    </rPh>
    <rPh sb="34" eb="35">
      <t>マモル</t>
    </rPh>
    <rPh sb="36" eb="37">
      <t>セイ</t>
    </rPh>
    <rPh sb="38" eb="39">
      <t>カン</t>
    </rPh>
    <rPh sb="40" eb="41">
      <t>リ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</si>
</sst>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76" formatCode="0.0_);[Red]\(0.0\)"/>
    <numFmt numFmtId="177" formatCode="#,##0.0;[Red]\-#,##0.0"/>
    <numFmt numFmtId="178" formatCode="#,##0_);[Red]\(#,##0\)"/>
    <numFmt numFmtId="179" formatCode="#,##0_ "/>
    <numFmt numFmtId="180" formatCode="#,##0.0_);[Red]\(#,##0.0\)"/>
    <numFmt numFmtId="181" formatCode="#,##0.00_);[Red]\(#,##0.00\)"/>
    <numFmt numFmtId="182" formatCode="#,##0_ ;[Red]\-#,##0\ "/>
    <numFmt numFmtId="183" formatCode="#,##0.00_ ;[Red]\-#,##0.00\ "/>
    <numFmt numFmtId="184" formatCode="#,##0.00_ "/>
    <numFmt numFmtId="185" formatCode="#,##0_);\(#,##0\)"/>
    <numFmt numFmtId="186" formatCode="0.000_);[Red]\(0.000\)"/>
    <numFmt numFmtId="187" formatCode="#,##0.0_ "/>
    <numFmt numFmtId="188" formatCode="0.00_);[Red]\(0.00\)"/>
  </numFmts>
  <fonts count="2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16"/>
      <name val="ＭＳ 明朝"/>
      <family val="1"/>
      <charset val="128"/>
    </font>
    <font>
      <sz val="8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b/>
      <sz val="20"/>
      <name val="ＭＳ 明朝"/>
      <family val="1"/>
      <charset val="128"/>
    </font>
    <font>
      <b/>
      <sz val="12"/>
      <name val="Arial"/>
      <family val="2"/>
    </font>
    <font>
      <sz val="14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2"/>
      <name val="ＭＳ 明朝"/>
      <family val="1"/>
      <charset val="128"/>
    </font>
    <font>
      <b/>
      <sz val="20"/>
      <color rgb="FFFF0000"/>
      <name val="ＭＳ 明朝"/>
      <family val="1"/>
      <charset val="128"/>
    </font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dashed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</borders>
  <cellStyleXfs count="3">
    <xf numFmtId="0" fontId="0" fillId="0" borderId="0"/>
    <xf numFmtId="38" fontId="2" fillId="0" borderId="0" applyFont="0" applyFill="0" applyBorder="0" applyAlignment="0" applyProtection="0"/>
    <xf numFmtId="0" fontId="1" fillId="0" borderId="0">
      <alignment vertical="center"/>
    </xf>
  </cellStyleXfs>
  <cellXfs count="781">
    <xf numFmtId="0" fontId="0" fillId="0" borderId="0" xfId="0"/>
    <xf numFmtId="0" fontId="4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38" fontId="4" fillId="0" borderId="0" xfId="1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178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177" fontId="4" fillId="0" borderId="1" xfId="1" applyNumberFormat="1" applyFont="1" applyFill="1" applyBorder="1" applyAlignment="1">
      <alignment horizontal="right" vertical="center" shrinkToFit="1"/>
    </xf>
    <xf numFmtId="0" fontId="4" fillId="0" borderId="1" xfId="0" applyFont="1" applyFill="1" applyBorder="1" applyAlignment="1">
      <alignment horizontal="center" vertical="center" shrinkToFit="1"/>
    </xf>
    <xf numFmtId="178" fontId="4" fillId="0" borderId="1" xfId="0" applyNumberFormat="1" applyFont="1" applyFill="1" applyBorder="1" applyAlignment="1">
      <alignment horizontal="center" vertical="center"/>
    </xf>
    <xf numFmtId="178" fontId="4" fillId="0" borderId="1" xfId="1" applyNumberFormat="1" applyFont="1" applyFill="1" applyBorder="1" applyAlignment="1">
      <alignment vertical="center" shrinkToFit="1"/>
    </xf>
    <xf numFmtId="38" fontId="4" fillId="0" borderId="1" xfId="1" applyFont="1" applyFill="1" applyBorder="1" applyAlignment="1">
      <alignment vertical="center" shrinkToFit="1"/>
    </xf>
    <xf numFmtId="38" fontId="4" fillId="0" borderId="0" xfId="1" applyFont="1" applyFill="1" applyBorder="1" applyAlignment="1">
      <alignment vertical="center" shrinkToFit="1"/>
    </xf>
    <xf numFmtId="177" fontId="4" fillId="0" borderId="0" xfId="1" applyNumberFormat="1" applyFont="1" applyFill="1" applyBorder="1" applyAlignment="1">
      <alignment horizontal="right" vertical="center" shrinkToFit="1"/>
    </xf>
    <xf numFmtId="0" fontId="12" fillId="0" borderId="0" xfId="0" applyFont="1" applyAlignment="1">
      <alignment vertical="top"/>
    </xf>
    <xf numFmtId="0" fontId="12" fillId="0" borderId="0" xfId="0" applyFont="1"/>
    <xf numFmtId="0" fontId="10" fillId="0" borderId="1" xfId="0" applyFont="1" applyFill="1" applyBorder="1" applyAlignment="1">
      <alignment horizontal="center" vertical="center"/>
    </xf>
    <xf numFmtId="178" fontId="4" fillId="2" borderId="1" xfId="1" applyNumberFormat="1" applyFont="1" applyFill="1" applyBorder="1" applyAlignment="1">
      <alignment vertical="center" shrinkToFit="1"/>
    </xf>
    <xf numFmtId="181" fontId="4" fillId="0" borderId="1" xfId="1" applyNumberFormat="1" applyFont="1" applyFill="1" applyBorder="1" applyAlignment="1">
      <alignment horizontal="right" vertical="center" shrinkToFit="1"/>
    </xf>
    <xf numFmtId="0" fontId="6" fillId="0" borderId="4" xfId="0" applyFont="1" applyFill="1" applyBorder="1" applyAlignment="1">
      <alignment horizontal="center" vertical="center"/>
    </xf>
    <xf numFmtId="183" fontId="4" fillId="0" borderId="1" xfId="1" applyNumberFormat="1" applyFont="1" applyFill="1" applyBorder="1" applyAlignment="1">
      <alignment horizontal="right" vertical="center" shrinkToFit="1"/>
    </xf>
    <xf numFmtId="182" fontId="4" fillId="0" borderId="1" xfId="1" applyNumberFormat="1" applyFont="1" applyFill="1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4" fillId="0" borderId="5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left" vertical="center"/>
    </xf>
    <xf numFmtId="0" fontId="0" fillId="0" borderId="7" xfId="0" applyBorder="1" applyAlignment="1">
      <alignment vertical="center"/>
    </xf>
    <xf numFmtId="0" fontId="4" fillId="0" borderId="9" xfId="0" applyFont="1" applyFill="1" applyBorder="1" applyAlignment="1">
      <alignment horizontal="left" vertical="center" shrinkToFit="1"/>
    </xf>
    <xf numFmtId="0" fontId="4" fillId="0" borderId="6" xfId="0" applyFont="1" applyFill="1" applyBorder="1" applyAlignment="1">
      <alignment horizontal="left" vertical="center" shrinkToFit="1"/>
    </xf>
    <xf numFmtId="178" fontId="4" fillId="0" borderId="10" xfId="0" applyNumberFormat="1" applyFont="1" applyFill="1" applyBorder="1" applyAlignment="1">
      <alignment vertical="center"/>
    </xf>
    <xf numFmtId="178" fontId="4" fillId="0" borderId="11" xfId="0" applyNumberFormat="1" applyFont="1" applyFill="1" applyBorder="1" applyAlignment="1">
      <alignment vertical="center"/>
    </xf>
    <xf numFmtId="179" fontId="4" fillId="0" borderId="11" xfId="0" applyNumberFormat="1" applyFont="1" applyFill="1" applyBorder="1" applyAlignment="1">
      <alignment vertical="center"/>
    </xf>
    <xf numFmtId="0" fontId="4" fillId="0" borderId="7" xfId="0" applyFont="1" applyFill="1" applyBorder="1" applyAlignment="1">
      <alignment horizontal="left" vertical="center" shrinkToFit="1"/>
    </xf>
    <xf numFmtId="178" fontId="4" fillId="2" borderId="10" xfId="1" applyNumberFormat="1" applyFont="1" applyFill="1" applyBorder="1" applyAlignment="1">
      <alignment vertical="center"/>
    </xf>
    <xf numFmtId="178" fontId="4" fillId="2" borderId="11" xfId="1" applyNumberFormat="1" applyFont="1" applyFill="1" applyBorder="1" applyAlignment="1">
      <alignment vertical="center"/>
    </xf>
    <xf numFmtId="38" fontId="4" fillId="0" borderId="11" xfId="0" applyNumberFormat="1" applyFont="1" applyFill="1" applyBorder="1" applyAlignment="1">
      <alignment vertical="center" wrapText="1"/>
    </xf>
    <xf numFmtId="178" fontId="4" fillId="0" borderId="10" xfId="1" applyNumberFormat="1" applyFont="1" applyFill="1" applyBorder="1" applyAlignment="1">
      <alignment vertical="center"/>
    </xf>
    <xf numFmtId="178" fontId="4" fillId="0" borderId="11" xfId="1" applyNumberFormat="1" applyFont="1" applyFill="1" applyBorder="1" applyAlignment="1">
      <alignment vertical="center"/>
    </xf>
    <xf numFmtId="178" fontId="14" fillId="0" borderId="11" xfId="1" applyNumberFormat="1" applyFont="1" applyFill="1" applyBorder="1" applyAlignment="1">
      <alignment horizontal="right" vertical="center" shrinkToFit="1"/>
    </xf>
    <xf numFmtId="38" fontId="4" fillId="2" borderId="10" xfId="1" applyFont="1" applyFill="1" applyBorder="1" applyAlignment="1">
      <alignment vertical="center"/>
    </xf>
    <xf numFmtId="38" fontId="4" fillId="2" borderId="11" xfId="1" applyFont="1" applyFill="1" applyBorder="1" applyAlignment="1">
      <alignment vertical="center"/>
    </xf>
    <xf numFmtId="38" fontId="4" fillId="0" borderId="10" xfId="1" applyFont="1" applyFill="1" applyBorder="1" applyAlignment="1">
      <alignment vertical="center"/>
    </xf>
    <xf numFmtId="38" fontId="4" fillId="0" borderId="11" xfId="1" applyFont="1" applyFill="1" applyBorder="1" applyAlignment="1">
      <alignment vertical="center"/>
    </xf>
    <xf numFmtId="0" fontId="4" fillId="0" borderId="11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horizontal="left" vertical="center" shrinkToFit="1"/>
    </xf>
    <xf numFmtId="0" fontId="6" fillId="0" borderId="0" xfId="0" applyFont="1" applyFill="1" applyBorder="1" applyAlignment="1">
      <alignment horizontal="left" vertical="center" shrinkToFit="1"/>
    </xf>
    <xf numFmtId="178" fontId="4" fillId="0" borderId="10" xfId="0" quotePrefix="1" applyNumberFormat="1" applyFont="1" applyFill="1" applyBorder="1" applyAlignment="1">
      <alignment horizontal="right" vertical="center"/>
    </xf>
    <xf numFmtId="185" fontId="4" fillId="0" borderId="10" xfId="0" applyNumberFormat="1" applyFont="1" applyFill="1" applyBorder="1" applyAlignment="1">
      <alignment vertical="center"/>
    </xf>
    <xf numFmtId="185" fontId="4" fillId="0" borderId="10" xfId="0" applyNumberFormat="1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left" vertical="center"/>
    </xf>
    <xf numFmtId="185" fontId="4" fillId="0" borderId="11" xfId="0" applyNumberFormat="1" applyFont="1" applyFill="1" applyBorder="1" applyAlignment="1">
      <alignment vertical="center" wrapText="1"/>
    </xf>
    <xf numFmtId="0" fontId="0" fillId="0" borderId="0" xfId="0" applyBorder="1" applyAlignment="1">
      <alignment horizontal="left" vertical="center" shrinkToFit="1"/>
    </xf>
    <xf numFmtId="0" fontId="4" fillId="0" borderId="1" xfId="0" applyFont="1" applyFill="1" applyBorder="1" applyAlignment="1">
      <alignment vertical="center" wrapText="1" shrinkToFit="1"/>
    </xf>
    <xf numFmtId="186" fontId="4" fillId="0" borderId="1" xfId="1" applyNumberFormat="1" applyFont="1" applyFill="1" applyBorder="1" applyAlignment="1">
      <alignment horizontal="right" vertical="center" shrinkToFit="1"/>
    </xf>
    <xf numFmtId="176" fontId="4" fillId="0" borderId="1" xfId="1" applyNumberFormat="1" applyFont="1" applyFill="1" applyBorder="1" applyAlignment="1">
      <alignment horizontal="right" vertical="center" shrinkToFit="1"/>
    </xf>
    <xf numFmtId="0" fontId="6" fillId="0" borderId="7" xfId="0" applyFont="1" applyFill="1" applyBorder="1" applyAlignment="1">
      <alignment horizontal="center" vertical="center"/>
    </xf>
    <xf numFmtId="187" fontId="4" fillId="0" borderId="1" xfId="1" applyNumberFormat="1" applyFont="1" applyFill="1" applyBorder="1" applyAlignment="1">
      <alignment horizontal="right" vertical="center" shrinkToFit="1"/>
    </xf>
    <xf numFmtId="180" fontId="4" fillId="0" borderId="11" xfId="0" applyNumberFormat="1" applyFont="1" applyFill="1" applyBorder="1" applyAlignment="1">
      <alignment vertical="center"/>
    </xf>
    <xf numFmtId="178" fontId="0" fillId="0" borderId="1" xfId="0" applyNumberFormat="1" applyBorder="1" applyAlignment="1">
      <alignment vertical="center" shrinkToFit="1"/>
    </xf>
    <xf numFmtId="180" fontId="4" fillId="0" borderId="1" xfId="1" applyNumberFormat="1" applyFont="1" applyFill="1" applyBorder="1" applyAlignment="1">
      <alignment horizontal="right" vertical="center" shrinkToFit="1"/>
    </xf>
    <xf numFmtId="178" fontId="4" fillId="0" borderId="10" xfId="0" applyNumberFormat="1" applyFont="1" applyBorder="1" applyAlignment="1">
      <alignment vertical="center"/>
    </xf>
    <xf numFmtId="178" fontId="4" fillId="0" borderId="11" xfId="0" applyNumberFormat="1" applyFont="1" applyBorder="1" applyAlignment="1">
      <alignment vertical="center"/>
    </xf>
    <xf numFmtId="179" fontId="4" fillId="0" borderId="2" xfId="0" applyNumberFormat="1" applyFont="1" applyBorder="1" applyAlignment="1">
      <alignment horizontal="left" vertical="center" shrinkToFit="1"/>
    </xf>
    <xf numFmtId="179" fontId="4" fillId="0" borderId="11" xfId="0" applyNumberFormat="1" applyFont="1" applyBorder="1" applyAlignment="1">
      <alignment horizontal="right" vertical="center" shrinkToFit="1"/>
    </xf>
    <xf numFmtId="184" fontId="4" fillId="0" borderId="11" xfId="0" applyNumberFormat="1" applyFont="1" applyBorder="1" applyAlignment="1">
      <alignment horizontal="right" vertical="center" shrinkToFit="1"/>
    </xf>
    <xf numFmtId="178" fontId="4" fillId="0" borderId="1" xfId="1" applyNumberFormat="1" applyFont="1" applyFill="1" applyBorder="1" applyAlignment="1">
      <alignment horizontal="right" vertical="center" shrinkToFit="1"/>
    </xf>
    <xf numFmtId="178" fontId="4" fillId="2" borderId="1" xfId="0" applyNumberFormat="1" applyFont="1" applyFill="1" applyBorder="1" applyAlignment="1">
      <alignment vertical="center" shrinkToFit="1"/>
    </xf>
    <xf numFmtId="0" fontId="4" fillId="0" borderId="8" xfId="0" applyFont="1" applyFill="1" applyBorder="1" applyAlignment="1">
      <alignment horizontal="left" vertical="center" shrinkToFit="1"/>
    </xf>
    <xf numFmtId="0" fontId="4" fillId="0" borderId="9" xfId="0" applyFont="1" applyBorder="1" applyAlignment="1">
      <alignment horizontal="left" vertical="center" shrinkToFit="1"/>
    </xf>
    <xf numFmtId="0" fontId="4" fillId="0" borderId="6" xfId="0" applyFont="1" applyBorder="1" applyAlignment="1">
      <alignment horizontal="left" vertical="center" shrinkToFit="1"/>
    </xf>
    <xf numFmtId="0" fontId="4" fillId="0" borderId="2" xfId="0" applyFont="1" applyBorder="1" applyAlignment="1">
      <alignment horizontal="left" vertical="center" shrinkToFit="1"/>
    </xf>
    <xf numFmtId="0" fontId="4" fillId="0" borderId="4" xfId="0" applyFont="1" applyBorder="1" applyAlignment="1">
      <alignment horizontal="left" vertical="center" shrinkToFit="1"/>
    </xf>
    <xf numFmtId="0" fontId="4" fillId="0" borderId="7" xfId="0" applyFont="1" applyBorder="1" applyAlignment="1">
      <alignment horizontal="left" vertical="center" shrinkToFit="1"/>
    </xf>
    <xf numFmtId="0" fontId="4" fillId="0" borderId="10" xfId="0" applyFont="1" applyFill="1" applyBorder="1" applyAlignment="1">
      <alignment horizontal="center" vertical="center" shrinkToFit="1"/>
    </xf>
    <xf numFmtId="181" fontId="4" fillId="0" borderId="10" xfId="1" applyNumberFormat="1" applyFont="1" applyFill="1" applyBorder="1" applyAlignment="1">
      <alignment horizontal="right" vertical="center" shrinkToFit="1"/>
    </xf>
    <xf numFmtId="181" fontId="4" fillId="0" borderId="11" xfId="1" applyNumberFormat="1" applyFont="1" applyFill="1" applyBorder="1" applyAlignment="1">
      <alignment horizontal="right" vertical="center" shrinkToFit="1"/>
    </xf>
    <xf numFmtId="0" fontId="4" fillId="0" borderId="11" xfId="0" applyFont="1" applyFill="1" applyBorder="1" applyAlignment="1">
      <alignment horizontal="center" vertical="center" shrinkToFit="1"/>
    </xf>
    <xf numFmtId="0" fontId="4" fillId="0" borderId="11" xfId="0" applyFont="1" applyBorder="1" applyAlignment="1">
      <alignment horizontal="right" vertical="center" shrinkToFit="1"/>
    </xf>
    <xf numFmtId="179" fontId="4" fillId="0" borderId="8" xfId="0" applyNumberFormat="1" applyFont="1" applyFill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left" vertical="center" shrinkToFit="1"/>
    </xf>
    <xf numFmtId="0" fontId="4" fillId="0" borderId="0" xfId="0" applyFont="1" applyFill="1" applyBorder="1" applyAlignment="1">
      <alignment vertical="center" shrinkToFit="1"/>
    </xf>
    <xf numFmtId="0" fontId="4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9" fontId="4" fillId="0" borderId="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shrinkToFit="1"/>
    </xf>
    <xf numFmtId="0" fontId="4" fillId="0" borderId="7" xfId="0" applyFont="1" applyBorder="1" applyAlignment="1">
      <alignment horizontal="center" vertical="center" shrinkToFit="1"/>
    </xf>
    <xf numFmtId="0" fontId="5" fillId="0" borderId="11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3" fontId="5" fillId="0" borderId="8" xfId="0" quotePrefix="1" applyNumberFormat="1" applyFont="1" applyFill="1" applyBorder="1" applyAlignment="1">
      <alignment horizontal="right" vertical="center"/>
    </xf>
    <xf numFmtId="0" fontId="0" fillId="0" borderId="9" xfId="0" applyBorder="1" applyAlignment="1">
      <alignment horizontal="right" vertical="center"/>
    </xf>
    <xf numFmtId="3" fontId="5" fillId="0" borderId="11" xfId="0" applyNumberFormat="1" applyFont="1" applyFill="1" applyBorder="1" applyAlignment="1">
      <alignment horizontal="right" vertical="center"/>
    </xf>
    <xf numFmtId="0" fontId="4" fillId="0" borderId="11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shrinkToFit="1"/>
    </xf>
    <xf numFmtId="0" fontId="5" fillId="0" borderId="1" xfId="0" applyFont="1" applyBorder="1" applyAlignment="1">
      <alignment vertical="center" shrinkToFit="1"/>
    </xf>
    <xf numFmtId="0" fontId="5" fillId="0" borderId="12" xfId="0" applyFont="1" applyFill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4" fillId="0" borderId="10" xfId="0" applyFont="1" applyFill="1" applyBorder="1" applyAlignment="1">
      <alignment vertical="center" shrinkToFit="1"/>
    </xf>
    <xf numFmtId="0" fontId="4" fillId="0" borderId="10" xfId="0" applyFont="1" applyBorder="1" applyAlignment="1">
      <alignment vertical="center" shrinkToFit="1"/>
    </xf>
    <xf numFmtId="0" fontId="4" fillId="0" borderId="11" xfId="0" applyFont="1" applyFill="1" applyBorder="1" applyAlignment="1">
      <alignment vertical="center" shrinkToFit="1"/>
    </xf>
    <xf numFmtId="0" fontId="4" fillId="0" borderId="11" xfId="0" applyFont="1" applyBorder="1" applyAlignment="1">
      <alignment vertical="center" shrinkToFit="1"/>
    </xf>
    <xf numFmtId="3" fontId="5" fillId="0" borderId="9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0" fillId="0" borderId="4" xfId="0" applyBorder="1" applyAlignment="1">
      <alignment vertical="center"/>
    </xf>
    <xf numFmtId="0" fontId="4" fillId="0" borderId="8" xfId="0" applyFont="1" applyFill="1" applyBorder="1" applyAlignment="1">
      <alignment horizontal="left" vertical="center" shrinkToFit="1"/>
    </xf>
    <xf numFmtId="0" fontId="4" fillId="0" borderId="9" xfId="0" applyFont="1" applyBorder="1" applyAlignment="1">
      <alignment horizontal="left" vertical="center" shrinkToFit="1"/>
    </xf>
    <xf numFmtId="0" fontId="4" fillId="0" borderId="6" xfId="0" applyFont="1" applyBorder="1" applyAlignment="1">
      <alignment horizontal="left" vertical="center" shrinkToFit="1"/>
    </xf>
    <xf numFmtId="0" fontId="4" fillId="0" borderId="2" xfId="0" applyFont="1" applyBorder="1" applyAlignment="1">
      <alignment horizontal="left" vertical="center" shrinkToFit="1"/>
    </xf>
    <xf numFmtId="0" fontId="4" fillId="0" borderId="4" xfId="0" applyFont="1" applyBorder="1" applyAlignment="1">
      <alignment horizontal="left" vertical="center" shrinkToFit="1"/>
    </xf>
    <xf numFmtId="0" fontId="4" fillId="0" borderId="7" xfId="0" applyFont="1" applyBorder="1" applyAlignment="1">
      <alignment horizontal="left" vertical="center" shrinkToFit="1"/>
    </xf>
    <xf numFmtId="0" fontId="4" fillId="0" borderId="10" xfId="0" applyFont="1" applyFill="1" applyBorder="1" applyAlignment="1">
      <alignment vertical="center"/>
    </xf>
    <xf numFmtId="0" fontId="4" fillId="0" borderId="11" xfId="0" applyFont="1" applyFill="1" applyBorder="1" applyAlignment="1">
      <alignment vertical="center"/>
    </xf>
    <xf numFmtId="179" fontId="4" fillId="0" borderId="8" xfId="0" applyNumberFormat="1" applyFont="1" applyFill="1" applyBorder="1" applyAlignment="1">
      <alignment vertical="center" wrapText="1"/>
    </xf>
    <xf numFmtId="0" fontId="4" fillId="0" borderId="6" xfId="0" applyFont="1" applyBorder="1" applyAlignment="1">
      <alignment vertical="center"/>
    </xf>
    <xf numFmtId="179" fontId="4" fillId="0" borderId="2" xfId="0" applyNumberFormat="1" applyFont="1" applyFill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10" xfId="0" applyFont="1" applyFill="1" applyBorder="1" applyAlignment="1">
      <alignment horizontal="center" vertical="center" shrinkToFit="1"/>
    </xf>
    <xf numFmtId="0" fontId="4" fillId="0" borderId="11" xfId="0" applyFont="1" applyBorder="1" applyAlignment="1">
      <alignment horizontal="center" vertical="center" shrinkToFit="1"/>
    </xf>
    <xf numFmtId="0" fontId="4" fillId="0" borderId="10" xfId="0" applyFont="1" applyFill="1" applyBorder="1" applyAlignment="1">
      <alignment vertical="center" wrapText="1"/>
    </xf>
    <xf numFmtId="0" fontId="4" fillId="0" borderId="10" xfId="0" applyFont="1" applyBorder="1" applyAlignment="1">
      <alignment vertical="center"/>
    </xf>
    <xf numFmtId="0" fontId="4" fillId="0" borderId="10" xfId="0" applyFont="1" applyFill="1" applyBorder="1" applyAlignment="1">
      <alignment horizontal="left" vertical="center" shrinkToFit="1"/>
    </xf>
    <xf numFmtId="0" fontId="4" fillId="0" borderId="11" xfId="0" applyFont="1" applyFill="1" applyBorder="1" applyAlignment="1">
      <alignment horizontal="left" vertical="center" shrinkToFit="1"/>
    </xf>
    <xf numFmtId="179" fontId="4" fillId="0" borderId="8" xfId="0" applyNumberFormat="1" applyFont="1" applyFill="1" applyBorder="1" applyAlignment="1">
      <alignment vertical="center"/>
    </xf>
    <xf numFmtId="0" fontId="4" fillId="0" borderId="8" xfId="0" applyFont="1" applyFill="1" applyBorder="1" applyAlignment="1">
      <alignment vertical="center" shrinkToFit="1"/>
    </xf>
    <xf numFmtId="0" fontId="4" fillId="0" borderId="6" xfId="0" applyFont="1" applyFill="1" applyBorder="1" applyAlignment="1">
      <alignment vertical="center" shrinkToFit="1"/>
    </xf>
    <xf numFmtId="0" fontId="4" fillId="0" borderId="2" xfId="0" applyFont="1" applyBorder="1" applyAlignment="1">
      <alignment vertical="center" shrinkToFit="1"/>
    </xf>
    <xf numFmtId="0" fontId="4" fillId="0" borderId="7" xfId="0" applyFont="1" applyBorder="1" applyAlignment="1">
      <alignment vertical="center" shrinkToFit="1"/>
    </xf>
    <xf numFmtId="0" fontId="4" fillId="0" borderId="1" xfId="0" applyFont="1" applyFill="1" applyBorder="1" applyAlignment="1">
      <alignment horizontal="center" vertical="center" shrinkToFit="1"/>
    </xf>
    <xf numFmtId="181" fontId="4" fillId="0" borderId="10" xfId="1" applyNumberFormat="1" applyFont="1" applyFill="1" applyBorder="1" applyAlignment="1">
      <alignment horizontal="right" vertical="center" shrinkToFit="1"/>
    </xf>
    <xf numFmtId="0" fontId="4" fillId="0" borderId="11" xfId="0" applyFont="1" applyBorder="1" applyAlignment="1">
      <alignment horizontal="right" vertical="center" shrinkToFit="1"/>
    </xf>
    <xf numFmtId="0" fontId="4" fillId="0" borderId="11" xfId="0" applyFont="1" applyFill="1" applyBorder="1" applyAlignment="1">
      <alignment horizontal="center" vertical="center" shrinkToFit="1"/>
    </xf>
    <xf numFmtId="181" fontId="4" fillId="0" borderId="11" xfId="1" applyNumberFormat="1" applyFont="1" applyFill="1" applyBorder="1" applyAlignment="1">
      <alignment horizontal="right" vertical="center" shrinkToFit="1"/>
    </xf>
    <xf numFmtId="0" fontId="4" fillId="0" borderId="9" xfId="0" applyFont="1" applyFill="1" applyBorder="1" applyAlignment="1">
      <alignment horizontal="right" vertical="center" shrinkToFit="1"/>
    </xf>
    <xf numFmtId="0" fontId="4" fillId="0" borderId="9" xfId="0" applyFont="1" applyBorder="1" applyAlignment="1">
      <alignment vertical="center"/>
    </xf>
    <xf numFmtId="0" fontId="4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vertical="center" shrinkToFit="1"/>
    </xf>
    <xf numFmtId="0" fontId="4" fillId="0" borderId="0" xfId="0" applyFont="1" applyBorder="1" applyAlignment="1">
      <alignment vertical="center" shrinkToFit="1"/>
    </xf>
    <xf numFmtId="0" fontId="4" fillId="0" borderId="0" xfId="0" applyFont="1" applyFill="1" applyBorder="1" applyAlignment="1">
      <alignment horizontal="left" vertical="center" shrinkToFit="1"/>
    </xf>
    <xf numFmtId="0" fontId="4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38" fontId="7" fillId="0" borderId="4" xfId="1" applyFont="1" applyBorder="1" applyAlignment="1">
      <alignment vertical="center" shrinkToFit="1"/>
    </xf>
    <xf numFmtId="0" fontId="6" fillId="0" borderId="13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" fillId="0" borderId="12" xfId="0" applyFont="1" applyFill="1" applyBorder="1" applyAlignment="1">
      <alignment vertical="center" wrapText="1" shrinkToFit="1"/>
    </xf>
    <xf numFmtId="0" fontId="4" fillId="0" borderId="3" xfId="0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wrapText="1" shrinkToFit="1"/>
    </xf>
    <xf numFmtId="0" fontId="4" fillId="0" borderId="1" xfId="0" applyFont="1" applyBorder="1" applyAlignment="1">
      <alignment vertical="center" shrinkToFit="1"/>
    </xf>
    <xf numFmtId="0" fontId="8" fillId="0" borderId="1" xfId="0" applyFont="1" applyFill="1" applyBorder="1" applyAlignment="1">
      <alignment vertical="center" wrapText="1" shrinkToFit="1"/>
    </xf>
    <xf numFmtId="0" fontId="4" fillId="0" borderId="12" xfId="0" applyFont="1" applyFill="1" applyBorder="1" applyAlignment="1">
      <alignment vertical="center" shrinkToFit="1"/>
    </xf>
    <xf numFmtId="0" fontId="4" fillId="0" borderId="3" xfId="0" applyFont="1" applyFill="1" applyBorder="1" applyAlignment="1">
      <alignment vertical="center" wrapText="1" shrinkToFit="1"/>
    </xf>
    <xf numFmtId="0" fontId="4" fillId="0" borderId="13" xfId="0" applyFont="1" applyFill="1" applyBorder="1" applyAlignment="1">
      <alignment vertical="center" wrapText="1" shrinkToFit="1"/>
    </xf>
    <xf numFmtId="0" fontId="6" fillId="0" borderId="12" xfId="0" applyFont="1" applyFill="1" applyBorder="1" applyAlignment="1">
      <alignment vertical="center" shrinkToFit="1"/>
    </xf>
    <xf numFmtId="0" fontId="13" fillId="0" borderId="13" xfId="0" applyFont="1" applyBorder="1" applyAlignment="1">
      <alignment vertical="center" shrinkToFit="1"/>
    </xf>
    <xf numFmtId="0" fontId="6" fillId="0" borderId="13" xfId="0" applyFont="1" applyFill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8" fillId="0" borderId="1" xfId="0" applyFont="1" applyFill="1" applyBorder="1" applyAlignment="1">
      <alignment vertical="center" shrinkToFit="1"/>
    </xf>
    <xf numFmtId="0" fontId="0" fillId="0" borderId="13" xfId="0" applyBorder="1" applyAlignment="1">
      <alignment vertical="center" shrinkToFit="1"/>
    </xf>
    <xf numFmtId="0" fontId="6" fillId="0" borderId="13" xfId="0" applyFont="1" applyBorder="1" applyAlignment="1">
      <alignment horizontal="left" vertical="center" shrinkToFit="1"/>
    </xf>
    <xf numFmtId="0" fontId="6" fillId="0" borderId="13" xfId="0" applyFont="1" applyFill="1" applyBorder="1" applyAlignment="1">
      <alignment horizontal="right" vertical="center" shrinkToFit="1"/>
    </xf>
    <xf numFmtId="0" fontId="4" fillId="0" borderId="3" xfId="0" applyFont="1" applyBorder="1" applyAlignment="1">
      <alignment horizontal="right" vertical="center" shrinkToFit="1"/>
    </xf>
    <xf numFmtId="0" fontId="6" fillId="0" borderId="13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 shrinkToFit="1"/>
    </xf>
    <xf numFmtId="0" fontId="4" fillId="0" borderId="1" xfId="0" applyFont="1" applyFill="1" applyBorder="1" applyAlignment="1">
      <alignment horizontal="left" vertical="center" shrinkToFit="1"/>
    </xf>
    <xf numFmtId="178" fontId="4" fillId="0" borderId="12" xfId="0" applyNumberFormat="1" applyFont="1" applyFill="1" applyBorder="1" applyAlignment="1">
      <alignment vertical="center" wrapText="1" shrinkToFit="1"/>
    </xf>
    <xf numFmtId="178" fontId="4" fillId="0" borderId="13" xfId="0" applyNumberFormat="1" applyFont="1" applyFill="1" applyBorder="1" applyAlignment="1">
      <alignment vertical="center" wrapText="1" shrinkToFit="1"/>
    </xf>
    <xf numFmtId="178" fontId="4" fillId="0" borderId="3" xfId="0" applyNumberFormat="1" applyFont="1" applyFill="1" applyBorder="1" applyAlignment="1">
      <alignment vertical="center" wrapText="1" shrinkToFit="1"/>
    </xf>
    <xf numFmtId="0" fontId="9" fillId="0" borderId="1" xfId="0" applyFont="1" applyFill="1" applyBorder="1" applyAlignment="1">
      <alignment vertical="center" wrapText="1" shrinkToFit="1"/>
    </xf>
    <xf numFmtId="0" fontId="9" fillId="0" borderId="1" xfId="0" applyFont="1" applyBorder="1" applyAlignment="1">
      <alignment vertical="center" shrinkToFit="1"/>
    </xf>
    <xf numFmtId="0" fontId="9" fillId="0" borderId="12" xfId="0" applyFont="1" applyFill="1" applyBorder="1" applyAlignment="1">
      <alignment vertical="center" shrinkToFit="1"/>
    </xf>
    <xf numFmtId="0" fontId="9" fillId="0" borderId="13" xfId="0" applyFont="1" applyFill="1" applyBorder="1" applyAlignment="1">
      <alignment vertical="center" shrinkToFit="1"/>
    </xf>
    <xf numFmtId="0" fontId="9" fillId="0" borderId="3" xfId="0" applyFont="1" applyFill="1" applyBorder="1" applyAlignment="1">
      <alignment vertical="center" shrinkToFit="1"/>
    </xf>
    <xf numFmtId="0" fontId="4" fillId="0" borderId="13" xfId="0" applyFont="1" applyFill="1" applyBorder="1" applyAlignment="1">
      <alignment vertical="center" shrinkToFit="1"/>
    </xf>
    <xf numFmtId="0" fontId="4" fillId="0" borderId="4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right" vertical="center" shrinkToFit="1"/>
    </xf>
    <xf numFmtId="0" fontId="9" fillId="0" borderId="1" xfId="0" applyFont="1" applyFill="1" applyBorder="1" applyAlignment="1">
      <alignment vertical="center" shrinkToFit="1"/>
    </xf>
    <xf numFmtId="0" fontId="4" fillId="0" borderId="9" xfId="0" applyFont="1" applyFill="1" applyBorder="1" applyAlignment="1">
      <alignment vertical="center"/>
    </xf>
    <xf numFmtId="0" fontId="0" fillId="0" borderId="9" xfId="0" applyBorder="1" applyAlignment="1">
      <alignment vertical="center"/>
    </xf>
    <xf numFmtId="0" fontId="6" fillId="0" borderId="3" xfId="0" applyFont="1" applyBorder="1" applyAlignment="1">
      <alignment horizontal="right" vertical="center" shrinkToFit="1"/>
    </xf>
    <xf numFmtId="0" fontId="0" fillId="0" borderId="0" xfId="0" applyBorder="1" applyAlignment="1">
      <alignment vertical="center"/>
    </xf>
    <xf numFmtId="0" fontId="0" fillId="0" borderId="13" xfId="0" applyBorder="1" applyAlignment="1">
      <alignment horizontal="right" vertical="center" shrinkToFit="1"/>
    </xf>
    <xf numFmtId="0" fontId="1" fillId="0" borderId="0" xfId="2">
      <alignment vertical="center"/>
    </xf>
    <xf numFmtId="0" fontId="17" fillId="0" borderId="0" xfId="2" applyFont="1">
      <alignment vertical="center"/>
    </xf>
    <xf numFmtId="0" fontId="1" fillId="0" borderId="1" xfId="2" applyBorder="1" applyAlignment="1">
      <alignment vertical="center" wrapText="1"/>
    </xf>
    <xf numFmtId="0" fontId="17" fillId="0" borderId="1" xfId="2" applyFont="1" applyBorder="1" applyAlignment="1">
      <alignment horizontal="center" vertical="center"/>
    </xf>
    <xf numFmtId="184" fontId="17" fillId="0" borderId="1" xfId="2" applyNumberFormat="1" applyFont="1" applyBorder="1">
      <alignment vertical="center"/>
    </xf>
    <xf numFmtId="0" fontId="17" fillId="0" borderId="1" xfId="2" applyFont="1" applyBorder="1" applyAlignment="1">
      <alignment vertical="center" wrapText="1"/>
    </xf>
    <xf numFmtId="0" fontId="1" fillId="0" borderId="1" xfId="2" applyBorder="1">
      <alignment vertical="center"/>
    </xf>
    <xf numFmtId="0" fontId="17" fillId="0" borderId="1" xfId="2" applyFont="1" applyBorder="1">
      <alignment vertical="center"/>
    </xf>
    <xf numFmtId="0" fontId="1" fillId="0" borderId="1" xfId="2" applyBorder="1" applyAlignment="1">
      <alignment vertical="center"/>
    </xf>
    <xf numFmtId="0" fontId="17" fillId="0" borderId="1" xfId="2" applyFont="1" applyBorder="1" applyAlignment="1">
      <alignment vertical="center"/>
    </xf>
    <xf numFmtId="0" fontId="1" fillId="0" borderId="3" xfId="2" applyBorder="1" applyAlignment="1">
      <alignment vertical="center"/>
    </xf>
    <xf numFmtId="0" fontId="1" fillId="0" borderId="13" xfId="2" applyBorder="1" applyAlignment="1">
      <alignment vertical="center"/>
    </xf>
    <xf numFmtId="0" fontId="17" fillId="0" borderId="12" xfId="2" applyFont="1" applyBorder="1" applyAlignment="1">
      <alignment vertical="center"/>
    </xf>
    <xf numFmtId="0" fontId="1" fillId="0" borderId="1" xfId="2" applyBorder="1" applyAlignment="1">
      <alignment vertical="center"/>
    </xf>
    <xf numFmtId="0" fontId="17" fillId="0" borderId="1" xfId="2" applyFont="1" applyBorder="1" applyAlignment="1">
      <alignment vertical="center"/>
    </xf>
    <xf numFmtId="0" fontId="1" fillId="0" borderId="0" xfId="2" applyAlignment="1">
      <alignment horizontal="center" vertical="center"/>
    </xf>
    <xf numFmtId="0" fontId="1" fillId="0" borderId="1" xfId="2" applyBorder="1" applyAlignment="1">
      <alignment horizontal="center" vertical="center"/>
    </xf>
    <xf numFmtId="0" fontId="19" fillId="0" borderId="4" xfId="2" applyFont="1" applyBorder="1" applyAlignment="1">
      <alignment vertical="center"/>
    </xf>
    <xf numFmtId="187" fontId="1" fillId="0" borderId="0" xfId="2" applyNumberFormat="1">
      <alignment vertical="center"/>
    </xf>
    <xf numFmtId="0" fontId="20" fillId="2" borderId="15" xfId="2" applyFont="1" applyFill="1" applyBorder="1">
      <alignment vertical="center"/>
    </xf>
    <xf numFmtId="181" fontId="20" fillId="2" borderId="16" xfId="2" applyNumberFormat="1" applyFont="1" applyFill="1" applyBorder="1" applyAlignment="1">
      <alignment vertical="center"/>
    </xf>
    <xf numFmtId="0" fontId="20" fillId="2" borderId="17" xfId="2" applyFont="1" applyFill="1" applyBorder="1" applyAlignment="1">
      <alignment horizontal="center" vertical="center"/>
    </xf>
    <xf numFmtId="181" fontId="20" fillId="0" borderId="18" xfId="2" applyNumberFormat="1" applyFont="1" applyBorder="1" applyAlignment="1">
      <alignment vertical="center"/>
    </xf>
    <xf numFmtId="0" fontId="20" fillId="0" borderId="18" xfId="2" applyFont="1" applyBorder="1">
      <alignment vertical="center"/>
    </xf>
    <xf numFmtId="0" fontId="20" fillId="0" borderId="18" xfId="2" applyFont="1" applyBorder="1" applyAlignment="1">
      <alignment horizontal="center" vertical="center"/>
    </xf>
    <xf numFmtId="0" fontId="20" fillId="0" borderId="19" xfId="2" applyFont="1" applyBorder="1">
      <alignment vertical="center"/>
    </xf>
    <xf numFmtId="0" fontId="20" fillId="2" borderId="20" xfId="2" applyFont="1" applyFill="1" applyBorder="1" applyAlignment="1">
      <alignment horizontal="center" vertical="center"/>
    </xf>
    <xf numFmtId="181" fontId="20" fillId="2" borderId="21" xfId="2" applyNumberFormat="1" applyFont="1" applyFill="1" applyBorder="1" applyAlignment="1">
      <alignment vertical="center"/>
    </xf>
    <xf numFmtId="0" fontId="20" fillId="2" borderId="22" xfId="2" applyFont="1" applyFill="1" applyBorder="1" applyAlignment="1">
      <alignment horizontal="center" vertical="center"/>
    </xf>
    <xf numFmtId="181" fontId="20" fillId="0" borderId="1" xfId="2" applyNumberFormat="1" applyFont="1" applyBorder="1" applyAlignment="1">
      <alignment vertical="center"/>
    </xf>
    <xf numFmtId="0" fontId="20" fillId="0" borderId="11" xfId="2" applyFont="1" applyBorder="1" applyAlignment="1">
      <alignment vertical="center"/>
    </xf>
    <xf numFmtId="0" fontId="20" fillId="0" borderId="11" xfId="2" applyFont="1" applyBorder="1" applyAlignment="1">
      <alignment horizontal="center" vertical="center"/>
    </xf>
    <xf numFmtId="0" fontId="20" fillId="0" borderId="21" xfId="2" applyFont="1" applyBorder="1">
      <alignment vertical="center"/>
    </xf>
    <xf numFmtId="0" fontId="20" fillId="0" borderId="23" xfId="2" applyFont="1" applyBorder="1" applyAlignment="1">
      <alignment vertical="center"/>
    </xf>
    <xf numFmtId="0" fontId="20" fillId="0" borderId="23" xfId="2" applyFont="1" applyBorder="1" applyAlignment="1">
      <alignment horizontal="center" vertical="center"/>
    </xf>
    <xf numFmtId="0" fontId="20" fillId="0" borderId="10" xfId="2" applyFont="1" applyBorder="1" applyAlignment="1">
      <alignment vertical="center"/>
    </xf>
    <xf numFmtId="181" fontId="20" fillId="2" borderId="11" xfId="2" applyNumberFormat="1" applyFont="1" applyFill="1" applyBorder="1" applyAlignment="1">
      <alignment vertical="center"/>
    </xf>
    <xf numFmtId="181" fontId="20" fillId="0" borderId="11" xfId="2" applyNumberFormat="1" applyFont="1" applyBorder="1" applyAlignment="1">
      <alignment vertical="center"/>
    </xf>
    <xf numFmtId="181" fontId="20" fillId="2" borderId="24" xfId="2" applyNumberFormat="1" applyFont="1" applyFill="1" applyBorder="1" applyAlignment="1">
      <alignment horizontal="center" vertical="center"/>
    </xf>
    <xf numFmtId="181" fontId="20" fillId="2" borderId="10" xfId="2" applyNumberFormat="1" applyFont="1" applyFill="1" applyBorder="1" applyAlignment="1">
      <alignment vertical="center"/>
    </xf>
    <xf numFmtId="181" fontId="20" fillId="0" borderId="10" xfId="2" applyNumberFormat="1" applyFont="1" applyBorder="1" applyAlignment="1">
      <alignment vertical="center"/>
    </xf>
    <xf numFmtId="0" fontId="20" fillId="2" borderId="25" xfId="2" applyFont="1" applyFill="1" applyBorder="1" applyAlignment="1">
      <alignment vertical="center"/>
    </xf>
    <xf numFmtId="181" fontId="20" fillId="2" borderId="26" xfId="2" applyNumberFormat="1" applyFont="1" applyFill="1" applyBorder="1" applyAlignment="1">
      <alignment vertical="center"/>
    </xf>
    <xf numFmtId="0" fontId="20" fillId="2" borderId="27" xfId="2" applyFont="1" applyFill="1" applyBorder="1" applyAlignment="1">
      <alignment vertical="center"/>
    </xf>
    <xf numFmtId="181" fontId="20" fillId="2" borderId="28" xfId="2" applyNumberFormat="1" applyFont="1" applyFill="1" applyBorder="1" applyAlignment="1">
      <alignment vertical="center"/>
    </xf>
    <xf numFmtId="181" fontId="20" fillId="0" borderId="23" xfId="2" applyNumberFormat="1" applyFont="1" applyBorder="1" applyAlignment="1">
      <alignment vertical="center"/>
    </xf>
    <xf numFmtId="0" fontId="20" fillId="0" borderId="29" xfId="2" applyFont="1" applyBorder="1" applyAlignment="1">
      <alignment vertical="center"/>
    </xf>
    <xf numFmtId="0" fontId="20" fillId="0" borderId="29" xfId="2" applyFont="1" applyBorder="1" applyAlignment="1">
      <alignment horizontal="center" vertical="center"/>
    </xf>
    <xf numFmtId="0" fontId="20" fillId="0" borderId="30" xfId="2" applyFont="1" applyBorder="1">
      <alignment vertical="center"/>
    </xf>
    <xf numFmtId="0" fontId="20" fillId="0" borderId="31" xfId="2" applyFont="1" applyBorder="1" applyAlignment="1">
      <alignment horizontal="center" vertical="center"/>
    </xf>
    <xf numFmtId="0" fontId="20" fillId="0" borderId="32" xfId="2" applyFont="1" applyBorder="1" applyAlignment="1">
      <alignment horizontal="center" vertical="center" wrapText="1"/>
    </xf>
    <xf numFmtId="0" fontId="20" fillId="0" borderId="33" xfId="2" applyFont="1" applyBorder="1" applyAlignment="1">
      <alignment horizontal="center" vertical="center"/>
    </xf>
    <xf numFmtId="0" fontId="20" fillId="0" borderId="34" xfId="2" applyFont="1" applyBorder="1" applyAlignment="1">
      <alignment horizontal="center" vertical="center" wrapText="1"/>
    </xf>
    <xf numFmtId="0" fontId="20" fillId="0" borderId="34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21" fillId="0" borderId="0" xfId="2" applyFont="1" applyAlignment="1">
      <alignment horizontal="center" vertical="center"/>
    </xf>
    <xf numFmtId="184" fontId="1" fillId="0" borderId="0" xfId="2" applyNumberFormat="1">
      <alignment vertical="center"/>
    </xf>
    <xf numFmtId="0" fontId="20" fillId="2" borderId="15" xfId="2" applyFont="1" applyFill="1" applyBorder="1" applyAlignment="1">
      <alignment vertical="center"/>
    </xf>
    <xf numFmtId="0" fontId="20" fillId="2" borderId="36" xfId="2" applyFont="1" applyFill="1" applyBorder="1" applyAlignment="1">
      <alignment vertical="center"/>
    </xf>
    <xf numFmtId="0" fontId="20" fillId="2" borderId="37" xfId="2" applyFont="1" applyFill="1" applyBorder="1">
      <alignment vertical="center"/>
    </xf>
    <xf numFmtId="184" fontId="20" fillId="2" borderId="18" xfId="2" applyNumberFormat="1" applyFont="1" applyFill="1" applyBorder="1">
      <alignment vertical="center"/>
    </xf>
    <xf numFmtId="0" fontId="20" fillId="0" borderId="18" xfId="2" applyFont="1" applyBorder="1" applyAlignment="1">
      <alignment horizontal="center" vertical="center"/>
    </xf>
    <xf numFmtId="0" fontId="20" fillId="0" borderId="38" xfId="2" applyFont="1" applyBorder="1" applyAlignment="1">
      <alignment vertical="center"/>
    </xf>
    <xf numFmtId="0" fontId="20" fillId="2" borderId="39" xfId="2" applyFont="1" applyFill="1" applyBorder="1" applyAlignment="1">
      <alignment vertical="center"/>
    </xf>
    <xf numFmtId="0" fontId="20" fillId="2" borderId="13" xfId="2" applyFont="1" applyFill="1" applyBorder="1" applyAlignment="1">
      <alignment vertical="center"/>
    </xf>
    <xf numFmtId="0" fontId="20" fillId="2" borderId="12" xfId="2" applyFont="1" applyFill="1" applyBorder="1">
      <alignment vertical="center"/>
    </xf>
    <xf numFmtId="184" fontId="20" fillId="2" borderId="1" xfId="2" applyNumberFormat="1" applyFont="1" applyFill="1" applyBorder="1">
      <alignment vertical="center"/>
    </xf>
    <xf numFmtId="0" fontId="20" fillId="0" borderId="1" xfId="2" applyFont="1" applyBorder="1">
      <alignment vertical="center"/>
    </xf>
    <xf numFmtId="0" fontId="20" fillId="0" borderId="1" xfId="2" applyFont="1" applyBorder="1" applyAlignment="1">
      <alignment horizontal="center" vertical="center"/>
    </xf>
    <xf numFmtId="0" fontId="20" fillId="0" borderId="40" xfId="2" applyFont="1" applyBorder="1" applyAlignment="1">
      <alignment vertical="center"/>
    </xf>
    <xf numFmtId="0" fontId="20" fillId="0" borderId="30" xfId="2" applyFont="1" applyBorder="1" applyAlignment="1">
      <alignment vertical="center"/>
    </xf>
    <xf numFmtId="0" fontId="20" fillId="0" borderId="41" xfId="2" applyFont="1" applyBorder="1" applyAlignment="1">
      <alignment vertical="center"/>
    </xf>
    <xf numFmtId="0" fontId="20" fillId="2" borderId="42" xfId="2" applyFont="1" applyFill="1" applyBorder="1" applyAlignment="1">
      <alignment vertical="center"/>
    </xf>
    <xf numFmtId="0" fontId="20" fillId="2" borderId="4" xfId="2" applyFont="1" applyFill="1" applyBorder="1" applyAlignment="1">
      <alignment vertical="center"/>
    </xf>
    <xf numFmtId="0" fontId="20" fillId="2" borderId="12" xfId="2" applyFont="1" applyFill="1" applyBorder="1" applyAlignment="1">
      <alignment vertical="center"/>
    </xf>
    <xf numFmtId="0" fontId="20" fillId="2" borderId="43" xfId="2" applyFont="1" applyFill="1" applyBorder="1" applyAlignment="1">
      <alignment vertical="center"/>
    </xf>
    <xf numFmtId="184" fontId="20" fillId="2" borderId="9" xfId="2" applyNumberFormat="1" applyFont="1" applyFill="1" applyBorder="1" applyAlignment="1">
      <alignment vertical="center"/>
    </xf>
    <xf numFmtId="0" fontId="20" fillId="2" borderId="39" xfId="2" applyFont="1" applyFill="1" applyBorder="1">
      <alignment vertical="center"/>
    </xf>
    <xf numFmtId="4" fontId="20" fillId="2" borderId="13" xfId="2" applyNumberFormat="1" applyFont="1" applyFill="1" applyBorder="1">
      <alignment vertical="center"/>
    </xf>
    <xf numFmtId="0" fontId="20" fillId="2" borderId="42" xfId="2" applyFont="1" applyFill="1" applyBorder="1" applyAlignment="1">
      <alignment vertical="center"/>
    </xf>
    <xf numFmtId="4" fontId="20" fillId="2" borderId="4" xfId="2" applyNumberFormat="1" applyFont="1" applyFill="1" applyBorder="1" applyAlignment="1">
      <alignment vertical="center"/>
    </xf>
    <xf numFmtId="0" fontId="20" fillId="2" borderId="2" xfId="2" applyFont="1" applyFill="1" applyBorder="1">
      <alignment vertical="center"/>
    </xf>
    <xf numFmtId="184" fontId="20" fillId="2" borderId="11" xfId="2" applyNumberFormat="1" applyFont="1" applyFill="1" applyBorder="1">
      <alignment vertical="center"/>
    </xf>
    <xf numFmtId="0" fontId="20" fillId="0" borderId="11" xfId="2" applyFont="1" applyBorder="1">
      <alignment vertical="center"/>
    </xf>
    <xf numFmtId="0" fontId="20" fillId="0" borderId="44" xfId="2" applyFont="1" applyBorder="1" applyAlignment="1">
      <alignment vertical="center"/>
    </xf>
    <xf numFmtId="0" fontId="20" fillId="0" borderId="32" xfId="2" applyFont="1" applyBorder="1" applyAlignment="1">
      <alignment horizontal="center" vertical="center"/>
    </xf>
    <xf numFmtId="0" fontId="20" fillId="0" borderId="33" xfId="2" applyFont="1" applyBorder="1" applyAlignment="1">
      <alignment horizontal="center" vertical="center"/>
    </xf>
    <xf numFmtId="0" fontId="1" fillId="0" borderId="0" xfId="2" applyAlignment="1">
      <alignment vertical="center"/>
    </xf>
    <xf numFmtId="0" fontId="19" fillId="0" borderId="0" xfId="2" applyFont="1" applyBorder="1" applyAlignment="1">
      <alignment vertical="center"/>
    </xf>
    <xf numFmtId="187" fontId="1" fillId="0" borderId="0" xfId="2" applyNumberFormat="1" applyFont="1" applyAlignment="1">
      <alignment horizontal="left" vertical="center"/>
    </xf>
    <xf numFmtId="0" fontId="17" fillId="0" borderId="0" xfId="2" applyFont="1" applyAlignment="1">
      <alignment horizontal="center" vertical="center"/>
    </xf>
    <xf numFmtId="187" fontId="17" fillId="0" borderId="0" xfId="2" applyNumberFormat="1" applyFont="1" applyAlignment="1">
      <alignment horizontal="left" vertical="center"/>
    </xf>
    <xf numFmtId="0" fontId="17" fillId="0" borderId="0" xfId="2" applyFont="1" applyAlignment="1">
      <alignment horizontal="right" vertical="center"/>
    </xf>
    <xf numFmtId="184" fontId="17" fillId="0" borderId="0" xfId="2" applyNumberFormat="1" applyFont="1">
      <alignment vertical="center"/>
    </xf>
    <xf numFmtId="0" fontId="1" fillId="0" borderId="45" xfId="2" applyBorder="1" applyAlignment="1">
      <alignment vertical="center"/>
    </xf>
    <xf numFmtId="184" fontId="17" fillId="2" borderId="46" xfId="2" applyNumberFormat="1" applyFont="1" applyFill="1" applyBorder="1" applyAlignment="1">
      <alignment vertical="center"/>
    </xf>
    <xf numFmtId="0" fontId="17" fillId="0" borderId="37" xfId="2" applyFont="1" applyBorder="1" applyAlignment="1">
      <alignment horizontal="right" vertical="center"/>
    </xf>
    <xf numFmtId="0" fontId="17" fillId="0" borderId="47" xfId="2" applyFont="1" applyBorder="1" applyAlignment="1">
      <alignment horizontal="center" vertical="center"/>
    </xf>
    <xf numFmtId="184" fontId="17" fillId="0" borderId="37" xfId="2" applyNumberFormat="1" applyFont="1" applyBorder="1">
      <alignment vertical="center"/>
    </xf>
    <xf numFmtId="0" fontId="17" fillId="0" borderId="18" xfId="2" applyFont="1" applyBorder="1">
      <alignment vertical="center"/>
    </xf>
    <xf numFmtId="0" fontId="17" fillId="0" borderId="18" xfId="2" applyFont="1" applyBorder="1" applyAlignment="1">
      <alignment horizontal="center" vertical="center"/>
    </xf>
    <xf numFmtId="0" fontId="17" fillId="0" borderId="19" xfId="2" applyFont="1" applyBorder="1" applyAlignment="1">
      <alignment horizontal="center" vertical="center"/>
    </xf>
    <xf numFmtId="0" fontId="17" fillId="0" borderId="48" xfId="2" applyFont="1" applyBorder="1" applyAlignment="1">
      <alignment horizontal="center" vertical="center"/>
    </xf>
    <xf numFmtId="184" fontId="17" fillId="0" borderId="49" xfId="2" applyNumberFormat="1" applyFont="1" applyBorder="1" applyAlignment="1">
      <alignment vertical="center"/>
    </xf>
    <xf numFmtId="0" fontId="17" fillId="0" borderId="12" xfId="2" applyFont="1" applyBorder="1" applyAlignment="1">
      <alignment horizontal="center" vertical="center"/>
    </xf>
    <xf numFmtId="0" fontId="17" fillId="0" borderId="3" xfId="2" applyFont="1" applyBorder="1" applyAlignment="1">
      <alignment horizontal="center" vertical="center"/>
    </xf>
    <xf numFmtId="184" fontId="17" fillId="0" borderId="12" xfId="2" applyNumberFormat="1" applyFont="1" applyBorder="1">
      <alignment vertical="center"/>
    </xf>
    <xf numFmtId="0" fontId="1" fillId="0" borderId="11" xfId="2" applyBorder="1" applyAlignment="1">
      <alignment vertical="center"/>
    </xf>
    <xf numFmtId="0" fontId="1" fillId="0" borderId="11" xfId="2" applyBorder="1" applyAlignment="1">
      <alignment horizontal="center" vertical="center"/>
    </xf>
    <xf numFmtId="0" fontId="20" fillId="0" borderId="21" xfId="2" applyFont="1" applyBorder="1" applyAlignment="1">
      <alignment vertical="center"/>
    </xf>
    <xf numFmtId="0" fontId="1" fillId="0" borderId="23" xfId="2" applyBorder="1" applyAlignment="1">
      <alignment vertical="center"/>
    </xf>
    <xf numFmtId="0" fontId="1" fillId="0" borderId="23" xfId="2" applyBorder="1" applyAlignment="1">
      <alignment horizontal="center" vertical="center"/>
    </xf>
    <xf numFmtId="184" fontId="17" fillId="2" borderId="49" xfId="2" applyNumberFormat="1" applyFont="1" applyFill="1" applyBorder="1" applyAlignment="1">
      <alignment vertical="center"/>
    </xf>
    <xf numFmtId="0" fontId="17" fillId="2" borderId="12" xfId="2" applyFont="1" applyFill="1" applyBorder="1" applyAlignment="1">
      <alignment horizontal="center" vertical="center"/>
    </xf>
    <xf numFmtId="0" fontId="17" fillId="2" borderId="3" xfId="2" applyFont="1" applyFill="1" applyBorder="1" applyAlignment="1">
      <alignment horizontal="center" vertical="center"/>
    </xf>
    <xf numFmtId="184" fontId="17" fillId="2" borderId="12" xfId="2" applyNumberFormat="1" applyFont="1" applyFill="1" applyBorder="1">
      <alignment vertical="center"/>
    </xf>
    <xf numFmtId="0" fontId="17" fillId="0" borderId="50" xfId="2" applyFont="1" applyBorder="1" applyAlignment="1">
      <alignment horizontal="center" vertical="center"/>
    </xf>
    <xf numFmtId="184" fontId="17" fillId="0" borderId="51" xfId="2" applyNumberFormat="1" applyFont="1" applyBorder="1" applyAlignment="1">
      <alignment vertical="center"/>
    </xf>
    <xf numFmtId="0" fontId="17" fillId="0" borderId="2" xfId="2" applyFont="1" applyBorder="1" applyAlignment="1">
      <alignment horizontal="center" vertical="center"/>
    </xf>
    <xf numFmtId="0" fontId="17" fillId="0" borderId="7" xfId="2" applyFont="1" applyBorder="1" applyAlignment="1">
      <alignment horizontal="center" vertical="center"/>
    </xf>
    <xf numFmtId="184" fontId="17" fillId="0" borderId="2" xfId="2" applyNumberFormat="1" applyFont="1" applyBorder="1">
      <alignment vertical="center"/>
    </xf>
    <xf numFmtId="0" fontId="17" fillId="0" borderId="23" xfId="2" applyFont="1" applyBorder="1" applyAlignment="1">
      <alignment vertical="center"/>
    </xf>
    <xf numFmtId="0" fontId="17" fillId="0" borderId="23" xfId="2" applyFont="1" applyBorder="1" applyAlignment="1">
      <alignment horizontal="center" vertical="center"/>
    </xf>
    <xf numFmtId="0" fontId="17" fillId="0" borderId="30" xfId="2" applyFont="1" applyBorder="1" applyAlignment="1">
      <alignment vertical="center"/>
    </xf>
    <xf numFmtId="0" fontId="1" fillId="0" borderId="31" xfId="2" applyBorder="1" applyAlignment="1">
      <alignment horizontal="center" vertical="center"/>
    </xf>
    <xf numFmtId="0" fontId="1" fillId="0" borderId="52" xfId="2" applyBorder="1" applyAlignment="1">
      <alignment vertical="center"/>
    </xf>
    <xf numFmtId="0" fontId="1" fillId="0" borderId="0" xfId="2" applyBorder="1" applyAlignment="1">
      <alignment vertical="center"/>
    </xf>
    <xf numFmtId="0" fontId="1" fillId="0" borderId="31" xfId="2" applyBorder="1" applyAlignment="1">
      <alignment vertical="center"/>
    </xf>
    <xf numFmtId="0" fontId="1" fillId="0" borderId="53" xfId="2" applyBorder="1" applyAlignment="1">
      <alignment vertical="center"/>
    </xf>
    <xf numFmtId="0" fontId="1" fillId="2" borderId="54" xfId="2" applyFill="1" applyBorder="1" applyAlignment="1">
      <alignment vertical="center"/>
    </xf>
    <xf numFmtId="0" fontId="1" fillId="0" borderId="32" xfId="2" applyBorder="1" applyAlignment="1">
      <alignment vertical="center"/>
    </xf>
    <xf numFmtId="0" fontId="1" fillId="0" borderId="53" xfId="2" applyBorder="1" applyAlignment="1">
      <alignment horizontal="center" vertical="center"/>
    </xf>
    <xf numFmtId="0" fontId="1" fillId="0" borderId="55" xfId="2" applyBorder="1" applyAlignment="1">
      <alignment horizontal="center" vertical="center"/>
    </xf>
    <xf numFmtId="184" fontId="1" fillId="2" borderId="32" xfId="2" applyNumberFormat="1" applyFill="1" applyBorder="1">
      <alignment vertical="center"/>
    </xf>
    <xf numFmtId="0" fontId="1" fillId="0" borderId="34" xfId="2" applyBorder="1">
      <alignment vertical="center"/>
    </xf>
    <xf numFmtId="0" fontId="1" fillId="0" borderId="52" xfId="2" applyBorder="1">
      <alignment vertical="center"/>
    </xf>
    <xf numFmtId="0" fontId="1" fillId="0" borderId="54" xfId="2" applyBorder="1" applyAlignment="1">
      <alignment horizontal="center" vertical="center"/>
    </xf>
    <xf numFmtId="184" fontId="1" fillId="2" borderId="54" xfId="2" applyNumberFormat="1" applyFill="1" applyBorder="1">
      <alignment vertical="center"/>
    </xf>
    <xf numFmtId="0" fontId="1" fillId="0" borderId="54" xfId="2" applyBorder="1" applyAlignment="1">
      <alignment horizontal="center" vertical="center"/>
    </xf>
    <xf numFmtId="184" fontId="22" fillId="0" borderId="32" xfId="2" applyNumberFormat="1" applyFont="1" applyBorder="1">
      <alignment vertical="center"/>
    </xf>
    <xf numFmtId="184" fontId="1" fillId="0" borderId="56" xfId="2" applyNumberFormat="1" applyBorder="1">
      <alignment vertical="center"/>
    </xf>
    <xf numFmtId="0" fontId="1" fillId="0" borderId="31" xfId="2" applyBorder="1" applyAlignment="1">
      <alignment horizontal="center" vertical="center"/>
    </xf>
    <xf numFmtId="0" fontId="1" fillId="0" borderId="16" xfId="2" applyBorder="1" applyAlignment="1">
      <alignment horizontal="center" vertical="center"/>
    </xf>
    <xf numFmtId="0" fontId="1" fillId="0" borderId="57" xfId="2" applyBorder="1" applyAlignment="1">
      <alignment horizontal="center" vertical="center"/>
    </xf>
    <xf numFmtId="184" fontId="1" fillId="0" borderId="32" xfId="2" applyNumberFormat="1" applyBorder="1">
      <alignment vertical="center"/>
    </xf>
    <xf numFmtId="0" fontId="1" fillId="0" borderId="34" xfId="2" applyBorder="1" applyAlignment="1">
      <alignment horizontal="center" vertical="center"/>
    </xf>
    <xf numFmtId="0" fontId="1" fillId="0" borderId="52" xfId="2" applyBorder="1" applyAlignment="1">
      <alignment horizontal="center" vertical="center"/>
    </xf>
    <xf numFmtId="184" fontId="1" fillId="0" borderId="54" xfId="2" applyNumberFormat="1" applyBorder="1">
      <alignment vertical="center"/>
    </xf>
    <xf numFmtId="0" fontId="1" fillId="0" borderId="58" xfId="2" applyBorder="1" applyAlignment="1">
      <alignment horizontal="center" vertical="center"/>
    </xf>
    <xf numFmtId="0" fontId="1" fillId="0" borderId="59" xfId="2" applyBorder="1" applyAlignment="1">
      <alignment horizontal="center" vertical="center" wrapText="1"/>
    </xf>
    <xf numFmtId="0" fontId="1" fillId="0" borderId="22" xfId="2" applyBorder="1" applyAlignment="1">
      <alignment horizontal="center" vertical="center"/>
    </xf>
    <xf numFmtId="184" fontId="22" fillId="0" borderId="0" xfId="2" applyNumberFormat="1" applyFont="1" applyBorder="1">
      <alignment vertical="center"/>
    </xf>
    <xf numFmtId="0" fontId="1" fillId="0" borderId="23" xfId="2" applyBorder="1">
      <alignment vertical="center"/>
    </xf>
    <xf numFmtId="0" fontId="1" fillId="0" borderId="23" xfId="2" applyBorder="1" applyAlignment="1">
      <alignment horizontal="center" vertical="center"/>
    </xf>
    <xf numFmtId="0" fontId="1" fillId="0" borderId="5" xfId="2" applyBorder="1" applyAlignment="1">
      <alignment horizontal="center" vertical="center"/>
    </xf>
    <xf numFmtId="0" fontId="1" fillId="0" borderId="60" xfId="2" applyBorder="1" applyAlignment="1">
      <alignment horizontal="center" vertical="center"/>
    </xf>
    <xf numFmtId="184" fontId="1" fillId="0" borderId="60" xfId="2" applyNumberFormat="1" applyBorder="1">
      <alignment vertical="center"/>
    </xf>
    <xf numFmtId="0" fontId="1" fillId="0" borderId="32" xfId="2" applyBorder="1" applyAlignment="1">
      <alignment horizontal="center" vertical="center"/>
    </xf>
    <xf numFmtId="0" fontId="1" fillId="0" borderId="61" xfId="2" applyBorder="1" applyAlignment="1">
      <alignment horizontal="center" vertical="center"/>
    </xf>
    <xf numFmtId="0" fontId="1" fillId="0" borderId="62" xfId="2" applyBorder="1" applyAlignment="1">
      <alignment horizontal="center" vertical="center"/>
    </xf>
    <xf numFmtId="0" fontId="1" fillId="0" borderId="24" xfId="2" applyBorder="1" applyAlignment="1">
      <alignment horizontal="center" vertical="center"/>
    </xf>
    <xf numFmtId="184" fontId="1" fillId="0" borderId="19" xfId="2" applyNumberFormat="1" applyBorder="1">
      <alignment vertical="center"/>
    </xf>
    <xf numFmtId="0" fontId="1" fillId="0" borderId="10" xfId="2" applyBorder="1">
      <alignment vertical="center"/>
    </xf>
    <xf numFmtId="0" fontId="1" fillId="0" borderId="10" xfId="2" applyBorder="1" applyAlignment="1">
      <alignment horizontal="center" vertical="center"/>
    </xf>
    <xf numFmtId="0" fontId="1" fillId="0" borderId="6" xfId="2" applyBorder="1" applyAlignment="1">
      <alignment horizontal="center" vertical="center"/>
    </xf>
    <xf numFmtId="0" fontId="1" fillId="0" borderId="63" xfId="2" applyBorder="1" applyAlignment="1">
      <alignment horizontal="center" vertical="center"/>
    </xf>
    <xf numFmtId="184" fontId="1" fillId="0" borderId="63" xfId="2" applyNumberFormat="1" applyBorder="1">
      <alignment vertical="center"/>
    </xf>
    <xf numFmtId="0" fontId="1" fillId="0" borderId="64" xfId="2" applyBorder="1" applyAlignment="1">
      <alignment horizontal="center" vertical="center"/>
    </xf>
    <xf numFmtId="184" fontId="1" fillId="0" borderId="21" xfId="2" applyNumberFormat="1" applyBorder="1">
      <alignment vertical="center"/>
    </xf>
    <xf numFmtId="0" fontId="1" fillId="0" borderId="65" xfId="2" applyBorder="1" applyAlignment="1">
      <alignment horizontal="center" vertical="center"/>
    </xf>
    <xf numFmtId="184" fontId="1" fillId="0" borderId="4" xfId="2" applyNumberFormat="1" applyBorder="1">
      <alignment vertical="center"/>
    </xf>
    <xf numFmtId="0" fontId="1" fillId="0" borderId="3" xfId="2" applyBorder="1" applyAlignment="1">
      <alignment horizontal="center" vertical="center"/>
    </xf>
    <xf numFmtId="0" fontId="1" fillId="0" borderId="62" xfId="2" applyBorder="1" applyAlignment="1">
      <alignment horizontal="center" vertical="center"/>
    </xf>
    <xf numFmtId="184" fontId="1" fillId="0" borderId="62" xfId="2" applyNumberFormat="1" applyBorder="1">
      <alignment vertical="center"/>
    </xf>
    <xf numFmtId="0" fontId="1" fillId="0" borderId="20" xfId="2" applyBorder="1" applyAlignment="1">
      <alignment horizontal="center" vertical="center"/>
    </xf>
    <xf numFmtId="0" fontId="1" fillId="0" borderId="11" xfId="2" applyBorder="1">
      <alignment vertical="center"/>
    </xf>
    <xf numFmtId="0" fontId="1" fillId="0" borderId="7" xfId="2" applyBorder="1" applyAlignment="1">
      <alignment horizontal="center" vertical="center"/>
    </xf>
    <xf numFmtId="0" fontId="1" fillId="0" borderId="11" xfId="2" applyBorder="1" applyAlignment="1">
      <alignment horizontal="center" vertical="center"/>
    </xf>
    <xf numFmtId="0" fontId="1" fillId="0" borderId="66" xfId="2" applyBorder="1" applyAlignment="1">
      <alignment horizontal="center" vertical="center"/>
    </xf>
    <xf numFmtId="184" fontId="1" fillId="0" borderId="58" xfId="2" applyNumberFormat="1" applyBorder="1">
      <alignment vertical="center"/>
    </xf>
    <xf numFmtId="0" fontId="1" fillId="0" borderId="28" xfId="2" applyBorder="1" applyAlignment="1">
      <alignment horizontal="center" vertical="center"/>
    </xf>
    <xf numFmtId="0" fontId="1" fillId="0" borderId="28" xfId="2" applyBorder="1" applyAlignment="1">
      <alignment horizontal="center" vertical="center" wrapText="1"/>
    </xf>
    <xf numFmtId="184" fontId="1" fillId="0" borderId="55" xfId="2" applyNumberFormat="1" applyBorder="1">
      <alignment vertical="center"/>
    </xf>
    <xf numFmtId="0" fontId="1" fillId="0" borderId="67" xfId="2" applyBorder="1">
      <alignment vertical="center"/>
    </xf>
    <xf numFmtId="184" fontId="1" fillId="0" borderId="0" xfId="2" applyNumberFormat="1" applyBorder="1">
      <alignment vertical="center"/>
    </xf>
    <xf numFmtId="184" fontId="1" fillId="0" borderId="68" xfId="2" applyNumberFormat="1" applyBorder="1">
      <alignment vertical="center"/>
    </xf>
    <xf numFmtId="0" fontId="1" fillId="0" borderId="15" xfId="2" applyBorder="1" applyAlignment="1">
      <alignment horizontal="center" vertical="center"/>
    </xf>
    <xf numFmtId="0" fontId="1" fillId="0" borderId="60" xfId="2" applyBorder="1" applyAlignment="1">
      <alignment horizontal="center" vertical="center"/>
    </xf>
    <xf numFmtId="0" fontId="1" fillId="0" borderId="42" xfId="2" applyBorder="1" applyAlignment="1">
      <alignment vertical="center"/>
    </xf>
    <xf numFmtId="0" fontId="1" fillId="0" borderId="25" xfId="2" applyBorder="1" applyAlignment="1">
      <alignment vertical="center"/>
    </xf>
    <xf numFmtId="0" fontId="1" fillId="0" borderId="27" xfId="2" applyBorder="1" applyAlignment="1">
      <alignment vertical="center"/>
    </xf>
    <xf numFmtId="0" fontId="1" fillId="0" borderId="68" xfId="2" applyBorder="1">
      <alignment vertical="center"/>
    </xf>
    <xf numFmtId="0" fontId="1" fillId="0" borderId="62" xfId="2" applyBorder="1">
      <alignment vertical="center"/>
    </xf>
    <xf numFmtId="0" fontId="1" fillId="0" borderId="69" xfId="2" applyBorder="1" applyAlignment="1">
      <alignment horizontal="center" vertical="center"/>
    </xf>
    <xf numFmtId="0" fontId="1" fillId="0" borderId="58" xfId="2" applyBorder="1">
      <alignment vertical="center"/>
    </xf>
    <xf numFmtId="0" fontId="1" fillId="0" borderId="58" xfId="2" applyBorder="1" applyAlignment="1">
      <alignment horizontal="center" vertical="center" wrapText="1"/>
    </xf>
    <xf numFmtId="0" fontId="1" fillId="0" borderId="70" xfId="2" applyBorder="1" applyAlignment="1">
      <alignment horizontal="center" vertical="center"/>
    </xf>
    <xf numFmtId="0" fontId="1" fillId="0" borderId="19" xfId="2" applyBorder="1" applyAlignment="1">
      <alignment horizontal="center" vertical="center"/>
    </xf>
    <xf numFmtId="0" fontId="1" fillId="0" borderId="37" xfId="2" applyBorder="1" applyAlignment="1">
      <alignment horizontal="center" vertical="center"/>
    </xf>
    <xf numFmtId="0" fontId="1" fillId="0" borderId="18" xfId="2" applyBorder="1" applyAlignment="1">
      <alignment horizontal="center" vertical="center"/>
    </xf>
    <xf numFmtId="0" fontId="20" fillId="0" borderId="47" xfId="2" applyFont="1" applyBorder="1" applyAlignment="1">
      <alignment horizontal="center" vertical="center"/>
    </xf>
    <xf numFmtId="0" fontId="1" fillId="0" borderId="68" xfId="2" applyBorder="1" applyAlignment="1">
      <alignment horizontal="center" vertical="center"/>
    </xf>
    <xf numFmtId="0" fontId="1" fillId="0" borderId="24" xfId="2" applyBorder="1" applyAlignment="1">
      <alignment horizontal="center" vertical="center"/>
    </xf>
    <xf numFmtId="0" fontId="1" fillId="0" borderId="10" xfId="2" applyBorder="1" applyAlignment="1">
      <alignment horizontal="center" vertical="center"/>
    </xf>
    <xf numFmtId="0" fontId="1" fillId="0" borderId="40" xfId="2" applyBorder="1" applyAlignment="1">
      <alignment horizontal="center" vertical="center"/>
    </xf>
    <xf numFmtId="0" fontId="1" fillId="0" borderId="69" xfId="2" applyBorder="1" applyAlignment="1">
      <alignment horizontal="center" vertical="center"/>
    </xf>
    <xf numFmtId="0" fontId="1" fillId="0" borderId="71" xfId="2" applyBorder="1" applyAlignment="1">
      <alignment horizontal="center" vertical="center"/>
    </xf>
    <xf numFmtId="0" fontId="1" fillId="0" borderId="72" xfId="2" applyBorder="1" applyAlignment="1">
      <alignment horizontal="center" vertical="center" wrapText="1"/>
    </xf>
    <xf numFmtId="0" fontId="1" fillId="0" borderId="73" xfId="2" applyBorder="1" applyAlignment="1">
      <alignment horizontal="center" vertical="center" wrapText="1"/>
    </xf>
    <xf numFmtId="0" fontId="17" fillId="0" borderId="73" xfId="2" applyFont="1" applyBorder="1" applyAlignment="1">
      <alignment horizontal="center" vertical="center"/>
    </xf>
    <xf numFmtId="0" fontId="17" fillId="0" borderId="74" xfId="2" applyFont="1" applyBorder="1" applyAlignment="1">
      <alignment horizontal="center" vertical="center"/>
    </xf>
    <xf numFmtId="0" fontId="1" fillId="0" borderId="73" xfId="2" applyBorder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" fillId="0" borderId="17" xfId="2" applyBorder="1" applyAlignment="1">
      <alignment horizontal="center" vertical="center"/>
    </xf>
    <xf numFmtId="184" fontId="22" fillId="0" borderId="67" xfId="2" applyNumberFormat="1" applyFont="1" applyBorder="1">
      <alignment vertical="center"/>
    </xf>
    <xf numFmtId="0" fontId="1" fillId="0" borderId="75" xfId="2" applyBorder="1">
      <alignment vertical="center"/>
    </xf>
    <xf numFmtId="0" fontId="1" fillId="0" borderId="75" xfId="2" applyBorder="1" applyAlignment="1">
      <alignment horizontal="center" vertical="center"/>
    </xf>
    <xf numFmtId="0" fontId="1" fillId="0" borderId="76" xfId="2" applyBorder="1" applyAlignment="1">
      <alignment horizontal="center" vertical="center"/>
    </xf>
    <xf numFmtId="0" fontId="1" fillId="0" borderId="57" xfId="2" applyBorder="1" applyAlignment="1">
      <alignment horizontal="center" vertical="center"/>
    </xf>
    <xf numFmtId="184" fontId="1" fillId="0" borderId="57" xfId="2" applyNumberFormat="1" applyBorder="1">
      <alignment vertical="center"/>
    </xf>
    <xf numFmtId="184" fontId="1" fillId="0" borderId="77" xfId="2" applyNumberFormat="1" applyBorder="1">
      <alignment vertical="center"/>
    </xf>
    <xf numFmtId="0" fontId="1" fillId="0" borderId="73" xfId="2" applyBorder="1">
      <alignment vertical="center"/>
    </xf>
    <xf numFmtId="0" fontId="1" fillId="0" borderId="73" xfId="2" applyBorder="1" applyAlignment="1">
      <alignment horizontal="center" vertical="center"/>
    </xf>
    <xf numFmtId="0" fontId="1" fillId="0" borderId="74" xfId="2" applyBorder="1" applyAlignment="1">
      <alignment horizontal="center" vertical="center"/>
    </xf>
    <xf numFmtId="0" fontId="1" fillId="0" borderId="58" xfId="2" applyBorder="1" applyAlignment="1">
      <alignment horizontal="center" vertical="center"/>
    </xf>
    <xf numFmtId="184" fontId="1" fillId="0" borderId="54" xfId="2" applyNumberFormat="1" applyFill="1" applyBorder="1" applyAlignment="1">
      <alignment vertical="center"/>
    </xf>
    <xf numFmtId="179" fontId="1" fillId="0" borderId="54" xfId="2" applyNumberFormat="1" applyFill="1" applyBorder="1" applyAlignment="1">
      <alignment vertical="center"/>
    </xf>
    <xf numFmtId="179" fontId="1" fillId="0" borderId="55" xfId="2" applyNumberFormat="1" applyFill="1" applyBorder="1" applyAlignment="1">
      <alignment vertical="center"/>
    </xf>
    <xf numFmtId="179" fontId="1" fillId="0" borderId="34" xfId="2" applyNumberFormat="1" applyFill="1" applyBorder="1" applyAlignment="1">
      <alignment vertical="center"/>
    </xf>
    <xf numFmtId="179" fontId="1" fillId="0" borderId="35" xfId="2" applyNumberFormat="1" applyFill="1" applyBorder="1" applyAlignment="1">
      <alignment vertical="center"/>
    </xf>
    <xf numFmtId="181" fontId="1" fillId="0" borderId="31" xfId="2" applyNumberFormat="1" applyFill="1" applyBorder="1" applyAlignment="1">
      <alignment horizontal="center" vertical="center"/>
    </xf>
    <xf numFmtId="181" fontId="1" fillId="0" borderId="32" xfId="2" applyNumberFormat="1" applyFill="1" applyBorder="1" applyAlignment="1">
      <alignment horizontal="center" vertical="center"/>
    </xf>
    <xf numFmtId="181" fontId="1" fillId="0" borderId="33" xfId="2" applyNumberFormat="1" applyFill="1" applyBorder="1" applyAlignment="1">
      <alignment horizontal="center" vertical="center"/>
    </xf>
    <xf numFmtId="0" fontId="1" fillId="0" borderId="52" xfId="2" applyFill="1" applyBorder="1" applyAlignment="1">
      <alignment horizontal="center" vertical="center"/>
    </xf>
    <xf numFmtId="0" fontId="1" fillId="0" borderId="32" xfId="2" applyFill="1" applyBorder="1" applyAlignment="1">
      <alignment horizontal="center" vertical="center"/>
    </xf>
    <xf numFmtId="0" fontId="1" fillId="0" borderId="53" xfId="2" applyFill="1" applyBorder="1" applyAlignment="1">
      <alignment horizontal="center" vertical="center"/>
    </xf>
    <xf numFmtId="0" fontId="1" fillId="0" borderId="57" xfId="2" applyFill="1" applyBorder="1" applyAlignment="1">
      <alignment horizontal="center" vertical="center"/>
    </xf>
    <xf numFmtId="0" fontId="1" fillId="0" borderId="35" xfId="2" applyFill="1" applyBorder="1" applyAlignment="1">
      <alignment horizontal="center" vertical="center"/>
    </xf>
    <xf numFmtId="0" fontId="1" fillId="0" borderId="61" xfId="2" applyFill="1" applyBorder="1">
      <alignment vertical="center"/>
    </xf>
    <xf numFmtId="0" fontId="1" fillId="0" borderId="57" xfId="2" applyFill="1" applyBorder="1" applyAlignment="1">
      <alignment vertical="center"/>
    </xf>
    <xf numFmtId="0" fontId="1" fillId="0" borderId="60" xfId="2" applyFill="1" applyBorder="1" applyAlignment="1">
      <alignment horizontal="center" vertical="center"/>
    </xf>
    <xf numFmtId="184" fontId="1" fillId="0" borderId="59" xfId="2" applyNumberFormat="1" applyFill="1" applyBorder="1" applyAlignment="1">
      <alignment vertical="center"/>
    </xf>
    <xf numFmtId="179" fontId="1" fillId="0" borderId="78" xfId="2" applyNumberFormat="1" applyFill="1" applyBorder="1" applyAlignment="1">
      <alignment vertical="center"/>
    </xf>
    <xf numFmtId="179" fontId="1" fillId="0" borderId="29" xfId="2" applyNumberFormat="1" applyFill="1" applyBorder="1" applyAlignment="1">
      <alignment vertical="center"/>
    </xf>
    <xf numFmtId="179" fontId="1" fillId="0" borderId="44" xfId="2" applyNumberFormat="1" applyFill="1" applyBorder="1" applyAlignment="1">
      <alignment vertical="center"/>
    </xf>
    <xf numFmtId="181" fontId="1" fillId="0" borderId="27" xfId="2" applyNumberFormat="1" applyFill="1" applyBorder="1" applyAlignment="1">
      <alignment horizontal="center" vertical="center"/>
    </xf>
    <xf numFmtId="181" fontId="1" fillId="0" borderId="79" xfId="2" applyNumberFormat="1" applyFill="1" applyBorder="1" applyAlignment="1">
      <alignment horizontal="center" vertical="center"/>
    </xf>
    <xf numFmtId="181" fontId="1" fillId="0" borderId="80" xfId="2" applyNumberFormat="1" applyFill="1" applyBorder="1" applyAlignment="1">
      <alignment horizontal="center" vertical="center"/>
    </xf>
    <xf numFmtId="0" fontId="1" fillId="0" borderId="81" xfId="2" applyFill="1" applyBorder="1" applyAlignment="1">
      <alignment horizontal="center" vertical="center"/>
    </xf>
    <xf numFmtId="0" fontId="1" fillId="0" borderId="28" xfId="2" applyFill="1" applyBorder="1">
      <alignment vertical="center"/>
    </xf>
    <xf numFmtId="0" fontId="1" fillId="0" borderId="59" xfId="2" applyFill="1" applyBorder="1" applyAlignment="1">
      <alignment vertical="center"/>
    </xf>
    <xf numFmtId="179" fontId="1" fillId="0" borderId="0" xfId="2" applyNumberFormat="1" applyFill="1" applyAlignment="1">
      <alignment vertical="center"/>
    </xf>
    <xf numFmtId="181" fontId="1" fillId="0" borderId="0" xfId="2" applyNumberFormat="1" applyFill="1" applyAlignment="1">
      <alignment horizontal="center" vertical="center"/>
    </xf>
    <xf numFmtId="0" fontId="1" fillId="0" borderId="0" xfId="2" applyFill="1">
      <alignment vertical="center"/>
    </xf>
    <xf numFmtId="181" fontId="1" fillId="0" borderId="54" xfId="2" applyNumberFormat="1" applyFill="1" applyBorder="1" applyAlignment="1">
      <alignment vertical="center"/>
    </xf>
    <xf numFmtId="178" fontId="1" fillId="0" borderId="35" xfId="2" applyNumberFormat="1" applyFill="1" applyBorder="1" applyAlignment="1">
      <alignment vertical="center"/>
    </xf>
    <xf numFmtId="178" fontId="1" fillId="0" borderId="55" xfId="2" applyNumberFormat="1" applyFill="1" applyBorder="1" applyAlignment="1">
      <alignment vertical="center"/>
    </xf>
    <xf numFmtId="178" fontId="1" fillId="0" borderId="34" xfId="2" applyNumberFormat="1" applyFill="1" applyBorder="1" applyAlignment="1">
      <alignment vertical="center"/>
    </xf>
    <xf numFmtId="181" fontId="1" fillId="0" borderId="34" xfId="2" applyNumberFormat="1" applyFill="1" applyBorder="1" applyAlignment="1">
      <alignment vertical="center"/>
    </xf>
    <xf numFmtId="181" fontId="1" fillId="0" borderId="35" xfId="2" applyNumberFormat="1" applyFill="1" applyBorder="1" applyAlignment="1">
      <alignment vertical="center"/>
    </xf>
    <xf numFmtId="181" fontId="1" fillId="2" borderId="35" xfId="2" applyNumberFormat="1" applyFill="1" applyBorder="1" applyAlignment="1">
      <alignment vertical="center"/>
    </xf>
    <xf numFmtId="188" fontId="1" fillId="0" borderId="55" xfId="2" applyNumberFormat="1" applyFill="1" applyBorder="1" applyAlignment="1">
      <alignment vertical="center"/>
    </xf>
    <xf numFmtId="188" fontId="1" fillId="0" borderId="34" xfId="2" applyNumberFormat="1" applyFill="1" applyBorder="1" applyAlignment="1">
      <alignment vertical="center"/>
    </xf>
    <xf numFmtId="184" fontId="1" fillId="0" borderId="35" xfId="2" applyNumberFormat="1" applyFill="1" applyBorder="1" applyAlignment="1">
      <alignment vertical="center"/>
    </xf>
    <xf numFmtId="0" fontId="1" fillId="0" borderId="56" xfId="2" applyFill="1" applyBorder="1" applyAlignment="1">
      <alignment horizontal="center" vertical="center"/>
    </xf>
    <xf numFmtId="184" fontId="1" fillId="0" borderId="63" xfId="2" applyNumberFormat="1" applyFill="1" applyBorder="1" applyAlignment="1">
      <alignment vertical="center"/>
    </xf>
    <xf numFmtId="179" fontId="1" fillId="0" borderId="68" xfId="2" applyNumberFormat="1" applyFill="1" applyBorder="1" applyAlignment="1">
      <alignment vertical="center"/>
    </xf>
    <xf numFmtId="179" fontId="1" fillId="0" borderId="70" xfId="2" applyNumberFormat="1" applyFill="1" applyBorder="1" applyAlignment="1">
      <alignment vertical="center"/>
    </xf>
    <xf numFmtId="179" fontId="1" fillId="0" borderId="10" xfId="2" applyNumberFormat="1" applyFill="1" applyBorder="1" applyAlignment="1">
      <alignment vertical="center"/>
    </xf>
    <xf numFmtId="179" fontId="1" fillId="0" borderId="40" xfId="2" applyNumberFormat="1" applyFill="1" applyBorder="1" applyAlignment="1">
      <alignment vertical="center"/>
    </xf>
    <xf numFmtId="179" fontId="1" fillId="0" borderId="24" xfId="2" applyNumberFormat="1" applyFill="1" applyBorder="1" applyAlignment="1">
      <alignment vertical="center"/>
    </xf>
    <xf numFmtId="184" fontId="1" fillId="0" borderId="10" xfId="2" applyNumberFormat="1" applyFill="1" applyBorder="1" applyAlignment="1">
      <alignment vertical="center"/>
    </xf>
    <xf numFmtId="179" fontId="1" fillId="2" borderId="40" xfId="2" applyNumberFormat="1" applyFill="1" applyBorder="1" applyAlignment="1">
      <alignment vertical="center"/>
    </xf>
    <xf numFmtId="184" fontId="1" fillId="0" borderId="40" xfId="2" applyNumberFormat="1" applyFill="1" applyBorder="1" applyAlignment="1">
      <alignment vertical="center"/>
    </xf>
    <xf numFmtId="179" fontId="1" fillId="0" borderId="43" xfId="2" applyNumberFormat="1" applyFill="1" applyBorder="1" applyAlignment="1">
      <alignment vertical="center"/>
    </xf>
    <xf numFmtId="179" fontId="1" fillId="0" borderId="9" xfId="2" applyNumberFormat="1" applyFill="1" applyBorder="1" applyAlignment="1">
      <alignment vertical="center"/>
    </xf>
    <xf numFmtId="179" fontId="1" fillId="0" borderId="8" xfId="2" applyNumberFormat="1" applyFill="1" applyBorder="1" applyAlignment="1">
      <alignment vertical="center"/>
    </xf>
    <xf numFmtId="0" fontId="1" fillId="0" borderId="6" xfId="2" applyFill="1" applyBorder="1" applyAlignment="1">
      <alignment horizontal="center" vertical="center"/>
    </xf>
    <xf numFmtId="0" fontId="1" fillId="0" borderId="82" xfId="2" applyFill="1" applyBorder="1">
      <alignment vertical="center"/>
    </xf>
    <xf numFmtId="0" fontId="1" fillId="0" borderId="25" xfId="2" applyFill="1" applyBorder="1" applyAlignment="1">
      <alignment horizontal="center" vertical="center"/>
    </xf>
    <xf numFmtId="184" fontId="1" fillId="0" borderId="62" xfId="2" applyNumberFormat="1" applyFill="1" applyBorder="1" applyAlignment="1">
      <alignment vertical="center"/>
    </xf>
    <xf numFmtId="179" fontId="1" fillId="0" borderId="62" xfId="2" applyNumberFormat="1" applyFill="1" applyBorder="1" applyAlignment="1">
      <alignment vertical="center"/>
    </xf>
    <xf numFmtId="179" fontId="1" fillId="0" borderId="65" xfId="2" applyNumberFormat="1" applyFill="1" applyBorder="1" applyAlignment="1">
      <alignment vertical="center"/>
    </xf>
    <xf numFmtId="179" fontId="1" fillId="0" borderId="1" xfId="2" applyNumberFormat="1" applyFill="1" applyBorder="1" applyAlignment="1">
      <alignment vertical="center"/>
    </xf>
    <xf numFmtId="179" fontId="1" fillId="0" borderId="21" xfId="2" applyNumberFormat="1" applyFill="1" applyBorder="1" applyAlignment="1">
      <alignment vertical="center"/>
    </xf>
    <xf numFmtId="184" fontId="1" fillId="0" borderId="1" xfId="2" applyNumberFormat="1" applyFill="1" applyBorder="1" applyAlignment="1">
      <alignment vertical="center"/>
    </xf>
    <xf numFmtId="184" fontId="1" fillId="2" borderId="21" xfId="2" applyNumberFormat="1" applyFill="1" applyBorder="1" applyAlignment="1">
      <alignment vertical="center"/>
    </xf>
    <xf numFmtId="179" fontId="1" fillId="0" borderId="39" xfId="2" applyNumberFormat="1" applyFill="1" applyBorder="1" applyAlignment="1">
      <alignment vertical="center"/>
    </xf>
    <xf numFmtId="179" fontId="1" fillId="0" borderId="13" xfId="2" applyNumberFormat="1" applyFill="1" applyBorder="1" applyAlignment="1">
      <alignment vertical="center"/>
    </xf>
    <xf numFmtId="179" fontId="1" fillId="0" borderId="12" xfId="2" applyNumberFormat="1" applyFill="1" applyBorder="1" applyAlignment="1">
      <alignment vertical="center"/>
    </xf>
    <xf numFmtId="0" fontId="1" fillId="0" borderId="3" xfId="2" applyFill="1" applyBorder="1" applyAlignment="1">
      <alignment horizontal="center" vertical="center"/>
    </xf>
    <xf numFmtId="0" fontId="1" fillId="0" borderId="83" xfId="2" applyFill="1" applyBorder="1">
      <alignment vertical="center"/>
    </xf>
    <xf numFmtId="179" fontId="1" fillId="2" borderId="21" xfId="2" applyNumberFormat="1" applyFill="1" applyBorder="1" applyAlignment="1">
      <alignment vertical="center"/>
    </xf>
    <xf numFmtId="184" fontId="1" fillId="0" borderId="21" xfId="2" applyNumberFormat="1" applyFill="1" applyBorder="1" applyAlignment="1">
      <alignment vertical="center"/>
    </xf>
    <xf numFmtId="184" fontId="1" fillId="0" borderId="58" xfId="2" applyNumberFormat="1" applyFill="1" applyBorder="1" applyAlignment="1">
      <alignment vertical="center"/>
    </xf>
    <xf numFmtId="179" fontId="1" fillId="0" borderId="58" xfId="2" applyNumberFormat="1" applyFill="1" applyBorder="1" applyAlignment="1">
      <alignment vertical="center"/>
    </xf>
    <xf numFmtId="179" fontId="1" fillId="0" borderId="69" xfId="2" applyNumberFormat="1" applyFill="1" applyBorder="1" applyAlignment="1">
      <alignment vertical="center"/>
    </xf>
    <xf numFmtId="179" fontId="1" fillId="0" borderId="73" xfId="2" applyNumberFormat="1" applyFill="1" applyBorder="1" applyAlignment="1">
      <alignment vertical="center"/>
    </xf>
    <xf numFmtId="179" fontId="1" fillId="0" borderId="71" xfId="2" applyNumberFormat="1" applyFill="1" applyBorder="1" applyAlignment="1">
      <alignment vertical="center"/>
    </xf>
    <xf numFmtId="184" fontId="1" fillId="0" borderId="73" xfId="2" applyNumberFormat="1" applyFill="1" applyBorder="1" applyAlignment="1">
      <alignment vertical="center"/>
    </xf>
    <xf numFmtId="179" fontId="1" fillId="0" borderId="84" xfId="2" applyNumberFormat="1" applyFill="1" applyBorder="1" applyAlignment="1">
      <alignment vertical="center"/>
    </xf>
    <xf numFmtId="179" fontId="1" fillId="0" borderId="77" xfId="2" applyNumberFormat="1" applyFill="1" applyBorder="1" applyAlignment="1">
      <alignment vertical="center"/>
    </xf>
    <xf numFmtId="179" fontId="1" fillId="0" borderId="72" xfId="2" applyNumberFormat="1" applyFill="1" applyBorder="1" applyAlignment="1">
      <alignment vertical="center"/>
    </xf>
    <xf numFmtId="0" fontId="1" fillId="0" borderId="74" xfId="2" applyFill="1" applyBorder="1" applyAlignment="1">
      <alignment horizontal="center" vertical="center"/>
    </xf>
    <xf numFmtId="0" fontId="1" fillId="0" borderId="85" xfId="2" applyFill="1" applyBorder="1">
      <alignment vertical="center"/>
    </xf>
    <xf numFmtId="0" fontId="1" fillId="0" borderId="27" xfId="2" applyFill="1" applyBorder="1" applyAlignment="1">
      <alignment horizontal="center" vertical="center" wrapText="1"/>
    </xf>
    <xf numFmtId="181" fontId="1" fillId="0" borderId="0" xfId="2" applyNumberFormat="1">
      <alignment vertical="center"/>
    </xf>
    <xf numFmtId="178" fontId="1" fillId="0" borderId="54" xfId="2" applyNumberFormat="1" applyFill="1" applyBorder="1" applyAlignment="1">
      <alignment vertical="center"/>
    </xf>
    <xf numFmtId="184" fontId="1" fillId="0" borderId="31" xfId="2" applyNumberFormat="1" applyFill="1" applyBorder="1" applyAlignment="1">
      <alignment horizontal="center" vertical="center"/>
    </xf>
    <xf numFmtId="184" fontId="1" fillId="0" borderId="32" xfId="2" applyNumberFormat="1" applyFill="1" applyBorder="1" applyAlignment="1">
      <alignment horizontal="center" vertical="center"/>
    </xf>
    <xf numFmtId="184" fontId="1" fillId="0" borderId="33" xfId="2" applyNumberFormat="1" applyFill="1" applyBorder="1" applyAlignment="1">
      <alignment horizontal="center" vertical="center"/>
    </xf>
    <xf numFmtId="181" fontId="1" fillId="0" borderId="63" xfId="2" applyNumberFormat="1" applyFill="1" applyBorder="1" applyAlignment="1">
      <alignment vertical="center"/>
    </xf>
    <xf numFmtId="179" fontId="1" fillId="0" borderId="63" xfId="2" applyNumberFormat="1" applyFill="1" applyBorder="1" applyAlignment="1">
      <alignment vertical="center"/>
    </xf>
    <xf numFmtId="181" fontId="1" fillId="0" borderId="10" xfId="2" applyNumberFormat="1" applyFill="1" applyBorder="1" applyAlignment="1">
      <alignment vertical="center"/>
    </xf>
    <xf numFmtId="181" fontId="1" fillId="0" borderId="62" xfId="2" applyNumberFormat="1" applyFill="1" applyBorder="1" applyAlignment="1">
      <alignment vertical="center"/>
    </xf>
    <xf numFmtId="181" fontId="1" fillId="0" borderId="1" xfId="2" applyNumberFormat="1" applyFill="1" applyBorder="1" applyAlignment="1">
      <alignment vertical="center"/>
    </xf>
    <xf numFmtId="181" fontId="1" fillId="2" borderId="21" xfId="2" applyNumberFormat="1" applyFill="1" applyBorder="1" applyAlignment="1">
      <alignment vertical="center"/>
    </xf>
    <xf numFmtId="0" fontId="1" fillId="0" borderId="1" xfId="2" applyNumberFormat="1" applyFill="1" applyBorder="1" applyAlignment="1">
      <alignment vertical="center"/>
    </xf>
    <xf numFmtId="181" fontId="1" fillId="0" borderId="21" xfId="2" applyNumberFormat="1" applyFill="1" applyBorder="1" applyAlignment="1">
      <alignment vertical="center"/>
    </xf>
    <xf numFmtId="181" fontId="1" fillId="0" borderId="58" xfId="2" applyNumberFormat="1" applyFill="1" applyBorder="1" applyAlignment="1">
      <alignment vertical="center"/>
    </xf>
    <xf numFmtId="0" fontId="1" fillId="0" borderId="73" xfId="2" applyNumberFormat="1" applyFill="1" applyBorder="1" applyAlignment="1">
      <alignment vertical="center"/>
    </xf>
    <xf numFmtId="0" fontId="1" fillId="0" borderId="27" xfId="2" applyFill="1" applyBorder="1" applyAlignment="1">
      <alignment horizontal="center" vertical="center"/>
    </xf>
    <xf numFmtId="0" fontId="1" fillId="0" borderId="59" xfId="2" applyFill="1" applyBorder="1" applyAlignment="1">
      <alignment horizontal="center" vertical="center" wrapText="1"/>
    </xf>
    <xf numFmtId="0" fontId="1" fillId="0" borderId="54" xfId="2" applyFill="1" applyBorder="1" applyAlignment="1">
      <alignment horizontal="center" vertical="center"/>
    </xf>
    <xf numFmtId="0" fontId="1" fillId="0" borderId="55" xfId="2" applyFill="1" applyBorder="1" applyAlignment="1">
      <alignment horizontal="center" vertical="center"/>
    </xf>
    <xf numFmtId="0" fontId="1" fillId="0" borderId="34" xfId="2" applyFill="1" applyBorder="1" applyAlignment="1">
      <alignment horizontal="center" vertical="center"/>
    </xf>
    <xf numFmtId="0" fontId="1" fillId="0" borderId="67" xfId="2" applyFill="1" applyBorder="1" applyAlignment="1">
      <alignment horizontal="center" vertical="center"/>
    </xf>
    <xf numFmtId="0" fontId="1" fillId="0" borderId="61" xfId="2" applyFill="1" applyBorder="1" applyAlignment="1">
      <alignment horizontal="center" vertical="center"/>
    </xf>
    <xf numFmtId="0" fontId="1" fillId="0" borderId="60" xfId="2" applyFill="1" applyBorder="1">
      <alignment vertical="center"/>
    </xf>
    <xf numFmtId="0" fontId="1" fillId="0" borderId="0" xfId="2" applyFill="1" applyBorder="1" applyAlignment="1">
      <alignment horizontal="center" vertical="center"/>
    </xf>
    <xf numFmtId="0" fontId="1" fillId="0" borderId="64" xfId="2" applyFill="1" applyBorder="1" applyAlignment="1">
      <alignment horizontal="center" vertical="center"/>
    </xf>
    <xf numFmtId="0" fontId="1" fillId="0" borderId="79" xfId="2" applyFill="1" applyBorder="1" applyAlignment="1">
      <alignment horizontal="center" vertical="center"/>
    </xf>
    <xf numFmtId="0" fontId="1" fillId="0" borderId="28" xfId="2" applyFill="1" applyBorder="1" applyAlignment="1">
      <alignment horizontal="center" vertical="center"/>
    </xf>
    <xf numFmtId="181" fontId="1" fillId="0" borderId="57" xfId="2" applyNumberFormat="1" applyFill="1" applyBorder="1">
      <alignment vertical="center"/>
    </xf>
    <xf numFmtId="181" fontId="1" fillId="0" borderId="55" xfId="2" applyNumberFormat="1" applyFill="1" applyBorder="1">
      <alignment vertical="center"/>
    </xf>
    <xf numFmtId="181" fontId="1" fillId="0" borderId="34" xfId="2" applyNumberFormat="1" applyFill="1" applyBorder="1">
      <alignment vertical="center"/>
    </xf>
    <xf numFmtId="181" fontId="1" fillId="0" borderId="35" xfId="2" applyNumberFormat="1" applyFill="1" applyBorder="1">
      <alignment vertical="center"/>
    </xf>
    <xf numFmtId="0" fontId="1" fillId="0" borderId="17" xfId="2" applyFill="1" applyBorder="1">
      <alignment vertical="center"/>
    </xf>
    <xf numFmtId="0" fontId="1" fillId="0" borderId="86" xfId="2" applyFill="1" applyBorder="1" applyAlignment="1">
      <alignment horizontal="center" vertical="center"/>
    </xf>
    <xf numFmtId="0" fontId="1" fillId="0" borderId="75" xfId="2" applyFill="1" applyBorder="1" applyAlignment="1">
      <alignment horizontal="center" vertical="center"/>
    </xf>
    <xf numFmtId="184" fontId="1" fillId="0" borderId="75" xfId="2" applyNumberFormat="1" applyFill="1" applyBorder="1" applyAlignment="1">
      <alignment vertical="center" shrinkToFit="1"/>
    </xf>
    <xf numFmtId="0" fontId="1" fillId="0" borderId="86" xfId="2" applyFill="1" applyBorder="1" applyAlignment="1">
      <alignment vertical="center"/>
    </xf>
    <xf numFmtId="0" fontId="1" fillId="0" borderId="38" xfId="2" applyFill="1" applyBorder="1" applyAlignment="1">
      <alignment vertical="center"/>
    </xf>
    <xf numFmtId="0" fontId="1" fillId="0" borderId="87" xfId="2" applyFill="1" applyBorder="1">
      <alignment vertical="center"/>
    </xf>
    <xf numFmtId="181" fontId="1" fillId="0" borderId="87" xfId="2" applyNumberFormat="1" applyFill="1" applyBorder="1">
      <alignment vertical="center"/>
    </xf>
    <xf numFmtId="181" fontId="1" fillId="0" borderId="88" xfId="2" applyNumberFormat="1" applyFill="1" applyBorder="1">
      <alignment vertical="center"/>
    </xf>
    <xf numFmtId="181" fontId="1" fillId="0" borderId="89" xfId="2" applyNumberFormat="1" applyFill="1" applyBorder="1">
      <alignment vertical="center"/>
    </xf>
    <xf numFmtId="181" fontId="1" fillId="0" borderId="90" xfId="2" applyNumberFormat="1" applyFill="1" applyBorder="1">
      <alignment vertical="center"/>
    </xf>
    <xf numFmtId="184" fontId="1" fillId="0" borderId="89" xfId="2" applyNumberFormat="1" applyFill="1" applyBorder="1">
      <alignment vertical="center"/>
    </xf>
    <xf numFmtId="0" fontId="1" fillId="0" borderId="88" xfId="2" applyFill="1" applyBorder="1">
      <alignment vertical="center"/>
    </xf>
    <xf numFmtId="0" fontId="1" fillId="0" borderId="91" xfId="2" applyFill="1" applyBorder="1" applyAlignment="1">
      <alignment horizontal="center" vertical="center"/>
    </xf>
    <xf numFmtId="0" fontId="1" fillId="0" borderId="89" xfId="2" applyFill="1" applyBorder="1" applyAlignment="1">
      <alignment horizontal="center" vertical="center"/>
    </xf>
    <xf numFmtId="184" fontId="1" fillId="0" borderId="89" xfId="2" applyNumberFormat="1" applyFill="1" applyBorder="1" applyAlignment="1">
      <alignment vertical="center" shrinkToFit="1"/>
    </xf>
    <xf numFmtId="0" fontId="1" fillId="0" borderId="92" xfId="2" applyBorder="1" applyAlignment="1">
      <alignment vertical="center"/>
    </xf>
    <xf numFmtId="0" fontId="1" fillId="0" borderId="93" xfId="2" applyBorder="1" applyAlignment="1">
      <alignment vertical="center"/>
    </xf>
    <xf numFmtId="0" fontId="1" fillId="0" borderId="63" xfId="2" applyFill="1" applyBorder="1">
      <alignment vertical="center"/>
    </xf>
    <xf numFmtId="181" fontId="1" fillId="0" borderId="63" xfId="2" applyNumberFormat="1" applyFill="1" applyBorder="1">
      <alignment vertical="center"/>
    </xf>
    <xf numFmtId="181" fontId="1" fillId="0" borderId="24" xfId="2" applyNumberFormat="1" applyFill="1" applyBorder="1">
      <alignment vertical="center"/>
    </xf>
    <xf numFmtId="181" fontId="1" fillId="0" borderId="10" xfId="2" applyNumberFormat="1" applyFill="1" applyBorder="1">
      <alignment vertical="center"/>
    </xf>
    <xf numFmtId="181" fontId="1" fillId="0" borderId="40" xfId="2" applyNumberFormat="1" applyFill="1" applyBorder="1">
      <alignment vertical="center"/>
    </xf>
    <xf numFmtId="0" fontId="1" fillId="0" borderId="24" xfId="2" applyFill="1" applyBorder="1">
      <alignment vertical="center"/>
    </xf>
    <xf numFmtId="0" fontId="1" fillId="0" borderId="8" xfId="2" applyFill="1" applyBorder="1" applyAlignment="1">
      <alignment horizontal="center" vertical="center"/>
    </xf>
    <xf numFmtId="0" fontId="1" fillId="0" borderId="10" xfId="2" applyFill="1" applyBorder="1" applyAlignment="1">
      <alignment horizontal="center" vertical="center"/>
    </xf>
    <xf numFmtId="184" fontId="1" fillId="0" borderId="10" xfId="2" applyNumberFormat="1" applyFill="1" applyBorder="1" applyAlignment="1">
      <alignment vertical="center" shrinkToFit="1"/>
    </xf>
    <xf numFmtId="0" fontId="1" fillId="0" borderId="8" xfId="2" applyFill="1" applyBorder="1" applyAlignment="1">
      <alignment vertical="center"/>
    </xf>
    <xf numFmtId="0" fontId="1" fillId="0" borderId="40" xfId="2" applyFill="1" applyBorder="1" applyAlignment="1">
      <alignment vertical="center"/>
    </xf>
    <xf numFmtId="0" fontId="1" fillId="0" borderId="62" xfId="2" applyFill="1" applyBorder="1">
      <alignment vertical="center"/>
    </xf>
    <xf numFmtId="181" fontId="1" fillId="0" borderId="62" xfId="2" applyNumberFormat="1" applyFill="1" applyBorder="1">
      <alignment vertical="center"/>
    </xf>
    <xf numFmtId="181" fontId="1" fillId="0" borderId="65" xfId="2" applyNumberFormat="1" applyFill="1" applyBorder="1">
      <alignment vertical="center"/>
    </xf>
    <xf numFmtId="181" fontId="1" fillId="0" borderId="1" xfId="2" applyNumberFormat="1" applyFill="1" applyBorder="1">
      <alignment vertical="center"/>
    </xf>
    <xf numFmtId="181" fontId="1" fillId="0" borderId="21" xfId="2" applyNumberFormat="1" applyFill="1" applyBorder="1">
      <alignment vertical="center"/>
    </xf>
    <xf numFmtId="0" fontId="1" fillId="0" borderId="65" xfId="2" applyFill="1" applyBorder="1">
      <alignment vertical="center"/>
    </xf>
    <xf numFmtId="0" fontId="1" fillId="0" borderId="12" xfId="2" applyFill="1" applyBorder="1" applyAlignment="1">
      <alignment horizontal="center" vertical="center"/>
    </xf>
    <xf numFmtId="0" fontId="1" fillId="0" borderId="1" xfId="2" applyFill="1" applyBorder="1" applyAlignment="1">
      <alignment horizontal="center" vertical="center"/>
    </xf>
    <xf numFmtId="184" fontId="1" fillId="0" borderId="1" xfId="2" applyNumberFormat="1" applyFill="1" applyBorder="1" applyAlignment="1">
      <alignment vertical="center" shrinkToFit="1"/>
    </xf>
    <xf numFmtId="0" fontId="1" fillId="0" borderId="12" xfId="2" applyFill="1" applyBorder="1" applyAlignment="1">
      <alignment vertical="center"/>
    </xf>
    <xf numFmtId="0" fontId="1" fillId="0" borderId="21" xfId="2" applyFill="1" applyBorder="1" applyAlignment="1">
      <alignment vertical="center"/>
    </xf>
    <xf numFmtId="0" fontId="1" fillId="2" borderId="1" xfId="2" applyFill="1" applyBorder="1" applyAlignment="1">
      <alignment horizontal="center" vertical="center"/>
    </xf>
    <xf numFmtId="0" fontId="1" fillId="0" borderId="58" xfId="2" applyFill="1" applyBorder="1">
      <alignment vertical="center"/>
    </xf>
    <xf numFmtId="181" fontId="1" fillId="0" borderId="58" xfId="2" applyNumberFormat="1" applyFill="1" applyBorder="1">
      <alignment vertical="center"/>
    </xf>
    <xf numFmtId="181" fontId="1" fillId="0" borderId="69" xfId="2" applyNumberFormat="1" applyFill="1" applyBorder="1">
      <alignment vertical="center"/>
    </xf>
    <xf numFmtId="181" fontId="1" fillId="0" borderId="73" xfId="2" applyNumberFormat="1" applyFill="1" applyBorder="1">
      <alignment vertical="center"/>
    </xf>
    <xf numFmtId="181" fontId="1" fillId="0" borderId="71" xfId="2" applyNumberFormat="1" applyFill="1" applyBorder="1">
      <alignment vertical="center"/>
    </xf>
    <xf numFmtId="0" fontId="1" fillId="0" borderId="69" xfId="2" applyFill="1" applyBorder="1">
      <alignment vertical="center"/>
    </xf>
    <xf numFmtId="0" fontId="1" fillId="0" borderId="72" xfId="2" applyFill="1" applyBorder="1" applyAlignment="1">
      <alignment horizontal="center" vertical="center"/>
    </xf>
    <xf numFmtId="0" fontId="1" fillId="0" borderId="73" xfId="2" applyFill="1" applyBorder="1" applyAlignment="1">
      <alignment horizontal="center" vertical="center"/>
    </xf>
    <xf numFmtId="184" fontId="1" fillId="0" borderId="73" xfId="2" applyNumberFormat="1" applyFill="1" applyBorder="1" applyAlignment="1">
      <alignment vertical="center" shrinkToFit="1"/>
    </xf>
    <xf numFmtId="0" fontId="1" fillId="0" borderId="72" xfId="2" applyFill="1" applyBorder="1" applyAlignment="1">
      <alignment vertical="center"/>
    </xf>
    <xf numFmtId="0" fontId="1" fillId="0" borderId="71" xfId="2" applyFill="1" applyBorder="1" applyAlignment="1">
      <alignment vertical="center"/>
    </xf>
    <xf numFmtId="0" fontId="1" fillId="0" borderId="70" xfId="2" applyBorder="1" applyAlignment="1">
      <alignment horizontal="center" vertical="center"/>
    </xf>
    <xf numFmtId="0" fontId="1" fillId="0" borderId="18" xfId="2" applyBorder="1" applyAlignment="1">
      <alignment horizontal="center" vertical="center"/>
    </xf>
    <xf numFmtId="0" fontId="1" fillId="0" borderId="18" xfId="2" applyBorder="1" applyAlignment="1">
      <alignment horizontal="center" vertical="center" shrinkToFit="1"/>
    </xf>
    <xf numFmtId="0" fontId="1" fillId="0" borderId="19" xfId="2" applyBorder="1" applyAlignment="1">
      <alignment horizontal="center" vertical="center" shrinkToFit="1"/>
    </xf>
    <xf numFmtId="0" fontId="1" fillId="0" borderId="19" xfId="2" applyBorder="1" applyAlignment="1">
      <alignment horizontal="center" vertical="center"/>
    </xf>
    <xf numFmtId="0" fontId="1" fillId="0" borderId="1" xfId="2" applyBorder="1" applyAlignment="1">
      <alignment horizontal="center" vertical="center" shrinkToFit="1"/>
    </xf>
    <xf numFmtId="0" fontId="1" fillId="0" borderId="21" xfId="2" applyBorder="1" applyAlignment="1">
      <alignment horizontal="center" vertical="center" shrinkToFit="1"/>
    </xf>
    <xf numFmtId="0" fontId="1" fillId="0" borderId="21" xfId="2" applyBorder="1" applyAlignment="1">
      <alignment horizontal="center" vertical="center"/>
    </xf>
    <xf numFmtId="0" fontId="1" fillId="0" borderId="12" xfId="2" applyBorder="1" applyAlignment="1">
      <alignment horizontal="center" vertical="center" wrapText="1"/>
    </xf>
    <xf numFmtId="0" fontId="1" fillId="0" borderId="1" xfId="2" applyBorder="1" applyAlignment="1">
      <alignment horizontal="center" vertical="center"/>
    </xf>
    <xf numFmtId="0" fontId="1" fillId="0" borderId="1" xfId="2" applyBorder="1" applyAlignment="1">
      <alignment horizontal="center" vertical="center" wrapText="1"/>
    </xf>
    <xf numFmtId="0" fontId="1" fillId="0" borderId="21" xfId="2" applyBorder="1" applyAlignment="1">
      <alignment horizontal="center" vertical="center"/>
    </xf>
    <xf numFmtId="0" fontId="1" fillId="0" borderId="65" xfId="2" applyBorder="1" applyAlignment="1">
      <alignment horizontal="center" vertical="center"/>
    </xf>
    <xf numFmtId="0" fontId="1" fillId="0" borderId="12" xfId="2" applyBorder="1" applyAlignment="1">
      <alignment horizontal="center" vertical="center"/>
    </xf>
    <xf numFmtId="0" fontId="1" fillId="0" borderId="72" xfId="2" applyBorder="1" applyAlignment="1">
      <alignment horizontal="center" vertical="center"/>
    </xf>
    <xf numFmtId="0" fontId="19" fillId="0" borderId="67" xfId="2" applyFont="1" applyBorder="1" applyAlignment="1">
      <alignment horizontal="center" vertical="center"/>
    </xf>
    <xf numFmtId="0" fontId="1" fillId="0" borderId="79" xfId="2" applyBorder="1">
      <alignment vertical="center"/>
    </xf>
    <xf numFmtId="184" fontId="1" fillId="0" borderId="79" xfId="2" applyNumberFormat="1" applyBorder="1">
      <alignment vertical="center"/>
    </xf>
    <xf numFmtId="0" fontId="1" fillId="0" borderId="79" xfId="2" applyBorder="1" applyAlignment="1">
      <alignment horizontal="center" vertical="center"/>
    </xf>
    <xf numFmtId="184" fontId="1" fillId="0" borderId="79" xfId="2" applyNumberFormat="1" applyBorder="1" applyAlignment="1">
      <alignment vertical="center" shrinkToFit="1"/>
    </xf>
    <xf numFmtId="0" fontId="1" fillId="0" borderId="79" xfId="2" applyBorder="1" applyAlignment="1">
      <alignment vertical="center"/>
    </xf>
    <xf numFmtId="0" fontId="1" fillId="0" borderId="87" xfId="2" applyBorder="1">
      <alignment vertical="center"/>
    </xf>
    <xf numFmtId="0" fontId="1" fillId="0" borderId="88" xfId="2" applyBorder="1">
      <alignment vertical="center"/>
    </xf>
    <xf numFmtId="0" fontId="1" fillId="0" borderId="89" xfId="2" applyBorder="1">
      <alignment vertical="center"/>
    </xf>
    <xf numFmtId="184" fontId="1" fillId="0" borderId="89" xfId="2" applyNumberFormat="1" applyBorder="1">
      <alignment vertical="center"/>
    </xf>
    <xf numFmtId="184" fontId="1" fillId="0" borderId="90" xfId="2" applyNumberFormat="1" applyBorder="1">
      <alignment vertical="center"/>
    </xf>
    <xf numFmtId="0" fontId="1" fillId="0" borderId="91" xfId="2" applyBorder="1">
      <alignment vertical="center"/>
    </xf>
    <xf numFmtId="184" fontId="1" fillId="0" borderId="88" xfId="2" applyNumberFormat="1" applyBorder="1">
      <alignment vertical="center"/>
    </xf>
    <xf numFmtId="0" fontId="1" fillId="0" borderId="89" xfId="2" applyBorder="1" applyAlignment="1">
      <alignment horizontal="center" vertical="center"/>
    </xf>
    <xf numFmtId="184" fontId="1" fillId="0" borderId="89" xfId="2" applyNumberFormat="1" applyBorder="1" applyAlignment="1">
      <alignment vertical="center" shrinkToFit="1"/>
    </xf>
    <xf numFmtId="0" fontId="1" fillId="0" borderId="70" xfId="2" applyFill="1" applyBorder="1">
      <alignment vertical="center"/>
    </xf>
    <xf numFmtId="0" fontId="1" fillId="0" borderId="18" xfId="2" applyFill="1" applyBorder="1">
      <alignment vertical="center"/>
    </xf>
    <xf numFmtId="0" fontId="1" fillId="0" borderId="19" xfId="2" applyFill="1" applyBorder="1">
      <alignment vertical="center"/>
    </xf>
    <xf numFmtId="184" fontId="1" fillId="0" borderId="18" xfId="2" applyNumberFormat="1" applyFill="1" applyBorder="1">
      <alignment vertical="center"/>
    </xf>
    <xf numFmtId="184" fontId="1" fillId="0" borderId="19" xfId="2" applyNumberFormat="1" applyFill="1" applyBorder="1">
      <alignment vertical="center"/>
    </xf>
    <xf numFmtId="184" fontId="1" fillId="0" borderId="70" xfId="2" applyNumberFormat="1" applyFill="1" applyBorder="1">
      <alignment vertical="center"/>
    </xf>
    <xf numFmtId="0" fontId="1" fillId="0" borderId="37" xfId="2" applyFill="1" applyBorder="1" applyAlignment="1">
      <alignment horizontal="center" vertical="center"/>
    </xf>
    <xf numFmtId="0" fontId="1" fillId="0" borderId="18" xfId="2" applyFill="1" applyBorder="1" applyAlignment="1">
      <alignment horizontal="center" vertical="center"/>
    </xf>
    <xf numFmtId="184" fontId="1" fillId="0" borderId="18" xfId="2" applyNumberFormat="1" applyFill="1" applyBorder="1" applyAlignment="1">
      <alignment vertical="center" shrinkToFit="1"/>
    </xf>
    <xf numFmtId="0" fontId="1" fillId="0" borderId="47" xfId="2" applyBorder="1" applyAlignment="1">
      <alignment vertical="center"/>
    </xf>
    <xf numFmtId="0" fontId="1" fillId="0" borderId="16" xfId="2" applyFill="1" applyBorder="1" applyAlignment="1">
      <alignment vertical="center"/>
    </xf>
    <xf numFmtId="0" fontId="1" fillId="0" borderId="1" xfId="2" applyFill="1" applyBorder="1">
      <alignment vertical="center"/>
    </xf>
    <xf numFmtId="0" fontId="1" fillId="0" borderId="21" xfId="2" applyFill="1" applyBorder="1">
      <alignment vertical="center"/>
    </xf>
    <xf numFmtId="184" fontId="1" fillId="0" borderId="1" xfId="2" applyNumberFormat="1" applyFill="1" applyBorder="1">
      <alignment vertical="center"/>
    </xf>
    <xf numFmtId="184" fontId="1" fillId="0" borderId="21" xfId="2" applyNumberFormat="1" applyFill="1" applyBorder="1">
      <alignment vertical="center"/>
    </xf>
    <xf numFmtId="184" fontId="1" fillId="0" borderId="65" xfId="2" applyNumberFormat="1" applyFill="1" applyBorder="1">
      <alignment vertical="center"/>
    </xf>
    <xf numFmtId="0" fontId="1" fillId="0" borderId="83" xfId="2" applyFill="1" applyBorder="1" applyAlignment="1">
      <alignment vertical="center"/>
    </xf>
    <xf numFmtId="0" fontId="1" fillId="0" borderId="3" xfId="2" applyFill="1" applyBorder="1" applyAlignment="1">
      <alignment vertical="center" shrinkToFit="1"/>
    </xf>
    <xf numFmtId="0" fontId="1" fillId="0" borderId="83" xfId="2" applyFill="1" applyBorder="1" applyAlignment="1">
      <alignment vertical="center" shrinkToFit="1"/>
    </xf>
    <xf numFmtId="0" fontId="1" fillId="3" borderId="1" xfId="2" applyFill="1" applyBorder="1" applyAlignment="1">
      <alignment horizontal="center" vertical="center"/>
    </xf>
    <xf numFmtId="0" fontId="1" fillId="0" borderId="11" xfId="2" applyFill="1" applyBorder="1" applyAlignment="1">
      <alignment vertical="center"/>
    </xf>
    <xf numFmtId="0" fontId="1" fillId="0" borderId="30" xfId="2" applyFill="1" applyBorder="1" applyAlignment="1">
      <alignment vertical="center"/>
    </xf>
    <xf numFmtId="0" fontId="1" fillId="0" borderId="10" xfId="2" applyFill="1" applyBorder="1" applyAlignment="1">
      <alignment vertical="center"/>
    </xf>
    <xf numFmtId="0" fontId="1" fillId="4" borderId="1" xfId="2" applyFill="1" applyBorder="1" applyAlignment="1">
      <alignment horizontal="center" vertical="center"/>
    </xf>
    <xf numFmtId="0" fontId="1" fillId="0" borderId="1" xfId="2" applyFill="1" applyBorder="1" applyAlignment="1">
      <alignment horizontal="center" vertical="center" shrinkToFit="1"/>
    </xf>
    <xf numFmtId="0" fontId="1" fillId="0" borderId="12" xfId="2" applyFill="1" applyBorder="1" applyAlignment="1">
      <alignment vertical="center"/>
    </xf>
    <xf numFmtId="0" fontId="1" fillId="0" borderId="30" xfId="2" applyBorder="1" applyAlignment="1">
      <alignment vertical="center"/>
    </xf>
    <xf numFmtId="0" fontId="1" fillId="0" borderId="41" xfId="2" applyBorder="1" applyAlignment="1">
      <alignment vertical="center"/>
    </xf>
    <xf numFmtId="0" fontId="1" fillId="0" borderId="12" xfId="2" applyFill="1" applyBorder="1" applyAlignment="1">
      <alignment vertical="center" shrinkToFit="1"/>
    </xf>
    <xf numFmtId="0" fontId="1" fillId="0" borderId="66" xfId="2" applyBorder="1">
      <alignment vertical="center"/>
    </xf>
    <xf numFmtId="0" fontId="1" fillId="0" borderId="20" xfId="2" applyFill="1" applyBorder="1">
      <alignment vertical="center"/>
    </xf>
    <xf numFmtId="0" fontId="1" fillId="0" borderId="11" xfId="2" applyFill="1" applyBorder="1">
      <alignment vertical="center"/>
    </xf>
    <xf numFmtId="0" fontId="1" fillId="0" borderId="30" xfId="2" applyFill="1" applyBorder="1">
      <alignment vertical="center"/>
    </xf>
    <xf numFmtId="184" fontId="1" fillId="0" borderId="20" xfId="2" applyNumberFormat="1" applyFill="1" applyBorder="1">
      <alignment vertical="center"/>
    </xf>
    <xf numFmtId="184" fontId="1" fillId="0" borderId="11" xfId="2" applyNumberFormat="1" applyFill="1" applyBorder="1">
      <alignment vertical="center"/>
    </xf>
    <xf numFmtId="184" fontId="1" fillId="0" borderId="30" xfId="2" applyNumberFormat="1" applyFill="1" applyBorder="1">
      <alignment vertical="center"/>
    </xf>
    <xf numFmtId="0" fontId="1" fillId="4" borderId="73" xfId="2" applyFill="1" applyBorder="1" applyAlignment="1">
      <alignment horizontal="center" vertical="center"/>
    </xf>
    <xf numFmtId="184" fontId="1" fillId="0" borderId="11" xfId="2" applyNumberFormat="1" applyFill="1" applyBorder="1" applyAlignment="1">
      <alignment vertical="center" shrinkToFit="1"/>
    </xf>
    <xf numFmtId="0" fontId="1" fillId="0" borderId="2" xfId="2" applyFill="1" applyBorder="1" applyAlignment="1">
      <alignment vertical="center"/>
    </xf>
    <xf numFmtId="0" fontId="1" fillId="0" borderId="90" xfId="2" applyBorder="1">
      <alignment vertical="center"/>
    </xf>
    <xf numFmtId="0" fontId="1" fillId="0" borderId="68" xfId="2" applyFill="1" applyBorder="1">
      <alignment vertical="center"/>
    </xf>
    <xf numFmtId="0" fontId="1" fillId="4" borderId="18" xfId="2" applyFill="1" applyBorder="1" applyAlignment="1">
      <alignment horizontal="center" vertical="center"/>
    </xf>
    <xf numFmtId="0" fontId="1" fillId="0" borderId="47" xfId="2" applyFill="1" applyBorder="1" applyAlignment="1">
      <alignment vertical="center"/>
    </xf>
    <xf numFmtId="0" fontId="1" fillId="0" borderId="10" xfId="2" applyFill="1" applyBorder="1">
      <alignment vertical="center"/>
    </xf>
    <xf numFmtId="0" fontId="1" fillId="0" borderId="40" xfId="2" applyFill="1" applyBorder="1">
      <alignment vertical="center"/>
    </xf>
    <xf numFmtId="184" fontId="1" fillId="0" borderId="10" xfId="2" applyNumberFormat="1" applyFill="1" applyBorder="1">
      <alignment vertical="center"/>
    </xf>
    <xf numFmtId="184" fontId="1" fillId="0" borderId="40" xfId="2" applyNumberFormat="1" applyFill="1" applyBorder="1">
      <alignment vertical="center"/>
    </xf>
    <xf numFmtId="184" fontId="1" fillId="0" borderId="24" xfId="2" applyNumberFormat="1" applyFill="1" applyBorder="1">
      <alignment vertical="center"/>
    </xf>
    <xf numFmtId="0" fontId="1" fillId="0" borderId="3" xfId="2" applyFill="1" applyBorder="1" applyAlignment="1">
      <alignment vertical="center"/>
    </xf>
    <xf numFmtId="0" fontId="1" fillId="0" borderId="7" xfId="2" applyBorder="1" applyAlignment="1">
      <alignment vertical="center"/>
    </xf>
    <xf numFmtId="0" fontId="1" fillId="0" borderId="26" xfId="2" applyBorder="1" applyAlignment="1">
      <alignment vertical="center"/>
    </xf>
    <xf numFmtId="0" fontId="1" fillId="0" borderId="6" xfId="2" applyFill="1" applyBorder="1" applyAlignment="1">
      <alignment vertical="center"/>
    </xf>
    <xf numFmtId="0" fontId="1" fillId="0" borderId="82" xfId="2" applyFill="1" applyBorder="1" applyAlignment="1">
      <alignment vertical="center"/>
    </xf>
    <xf numFmtId="0" fontId="1" fillId="0" borderId="3" xfId="2" applyFill="1" applyBorder="1" applyAlignment="1">
      <alignment horizontal="right" vertical="center"/>
    </xf>
    <xf numFmtId="0" fontId="1" fillId="0" borderId="83" xfId="2" applyFill="1" applyBorder="1" applyAlignment="1">
      <alignment horizontal="right" vertical="center"/>
    </xf>
    <xf numFmtId="184" fontId="1" fillId="0" borderId="1" xfId="2" applyNumberFormat="1" applyFill="1" applyBorder="1" applyAlignment="1">
      <alignment horizontal="center" vertical="center" shrinkToFit="1"/>
    </xf>
    <xf numFmtId="0" fontId="1" fillId="0" borderId="1" xfId="2" applyFill="1" applyBorder="1" applyAlignment="1">
      <alignment vertical="center"/>
    </xf>
    <xf numFmtId="0" fontId="1" fillId="0" borderId="1" xfId="2" applyFill="1" applyBorder="1" applyAlignment="1">
      <alignment vertical="center"/>
    </xf>
    <xf numFmtId="0" fontId="1" fillId="0" borderId="6" xfId="2" applyBorder="1" applyAlignment="1">
      <alignment vertical="center"/>
    </xf>
    <xf numFmtId="184" fontId="1" fillId="0" borderId="87" xfId="2" applyNumberFormat="1" applyBorder="1">
      <alignment vertical="center"/>
    </xf>
    <xf numFmtId="0" fontId="1" fillId="0" borderId="63" xfId="2" applyBorder="1">
      <alignment vertical="center"/>
    </xf>
    <xf numFmtId="0" fontId="1" fillId="0" borderId="24" xfId="2" applyBorder="1">
      <alignment vertical="center"/>
    </xf>
    <xf numFmtId="0" fontId="1" fillId="0" borderId="40" xfId="2" applyBorder="1">
      <alignment vertical="center"/>
    </xf>
    <xf numFmtId="184" fontId="1" fillId="0" borderId="10" xfId="2" applyNumberFormat="1" applyBorder="1">
      <alignment vertical="center"/>
    </xf>
    <xf numFmtId="184" fontId="1" fillId="0" borderId="24" xfId="2" applyNumberFormat="1" applyBorder="1">
      <alignment vertical="center"/>
    </xf>
    <xf numFmtId="184" fontId="1" fillId="0" borderId="40" xfId="2" applyNumberFormat="1" applyBorder="1">
      <alignment vertical="center"/>
    </xf>
    <xf numFmtId="0" fontId="1" fillId="0" borderId="8" xfId="2" applyBorder="1" applyAlignment="1">
      <alignment horizontal="center" vertical="center"/>
    </xf>
    <xf numFmtId="184" fontId="1" fillId="0" borderId="10" xfId="2" applyNumberFormat="1" applyBorder="1" applyAlignment="1">
      <alignment vertical="center" shrinkToFit="1"/>
    </xf>
    <xf numFmtId="0" fontId="1" fillId="0" borderId="82" xfId="2" applyBorder="1" applyAlignment="1">
      <alignment vertical="center"/>
    </xf>
    <xf numFmtId="0" fontId="1" fillId="0" borderId="65" xfId="2" applyBorder="1">
      <alignment vertical="center"/>
    </xf>
    <xf numFmtId="0" fontId="1" fillId="0" borderId="21" xfId="2" applyBorder="1">
      <alignment vertical="center"/>
    </xf>
    <xf numFmtId="184" fontId="1" fillId="0" borderId="1" xfId="2" applyNumberFormat="1" applyBorder="1">
      <alignment vertical="center"/>
    </xf>
    <xf numFmtId="184" fontId="1" fillId="0" borderId="65" xfId="2" applyNumberFormat="1" applyBorder="1">
      <alignment vertical="center"/>
    </xf>
    <xf numFmtId="0" fontId="1" fillId="0" borderId="12" xfId="2" applyBorder="1" applyAlignment="1">
      <alignment horizontal="center" vertical="center"/>
    </xf>
    <xf numFmtId="184" fontId="1" fillId="0" borderId="1" xfId="2" applyNumberFormat="1" applyBorder="1" applyAlignment="1">
      <alignment vertical="center" shrinkToFit="1"/>
    </xf>
    <xf numFmtId="0" fontId="1" fillId="0" borderId="83" xfId="2" applyBorder="1" applyAlignment="1">
      <alignment vertical="center"/>
    </xf>
    <xf numFmtId="0" fontId="1" fillId="0" borderId="10" xfId="2" applyBorder="1" applyAlignment="1">
      <alignment vertical="center"/>
    </xf>
    <xf numFmtId="0" fontId="1" fillId="0" borderId="40" xfId="2" applyBorder="1" applyAlignment="1">
      <alignment vertical="center"/>
    </xf>
    <xf numFmtId="0" fontId="1" fillId="0" borderId="30" xfId="2" applyBorder="1">
      <alignment vertical="center"/>
    </xf>
    <xf numFmtId="0" fontId="1" fillId="0" borderId="12" xfId="2" applyBorder="1" applyAlignment="1">
      <alignment vertical="center"/>
    </xf>
    <xf numFmtId="0" fontId="1" fillId="0" borderId="21" xfId="2" applyBorder="1" applyAlignment="1">
      <alignment vertical="center"/>
    </xf>
    <xf numFmtId="0" fontId="1" fillId="0" borderId="20" xfId="2" applyBorder="1">
      <alignment vertical="center"/>
    </xf>
    <xf numFmtId="184" fontId="1" fillId="0" borderId="20" xfId="2" applyNumberFormat="1" applyBorder="1">
      <alignment vertical="center"/>
    </xf>
    <xf numFmtId="184" fontId="1" fillId="0" borderId="11" xfId="2" applyNumberFormat="1" applyBorder="1">
      <alignment vertical="center"/>
    </xf>
    <xf numFmtId="184" fontId="1" fillId="0" borderId="30" xfId="2" applyNumberFormat="1" applyBorder="1">
      <alignment vertical="center"/>
    </xf>
    <xf numFmtId="0" fontId="1" fillId="0" borderId="72" xfId="2" applyBorder="1" applyAlignment="1">
      <alignment horizontal="center" vertical="center"/>
    </xf>
    <xf numFmtId="0" fontId="1" fillId="3" borderId="73" xfId="2" applyFill="1" applyBorder="1" applyAlignment="1">
      <alignment horizontal="center" vertical="center"/>
    </xf>
    <xf numFmtId="184" fontId="1" fillId="0" borderId="11" xfId="2" applyNumberFormat="1" applyBorder="1" applyAlignment="1">
      <alignment vertical="center" shrinkToFit="1"/>
    </xf>
    <xf numFmtId="0" fontId="1" fillId="0" borderId="2" xfId="2" applyBorder="1" applyAlignment="1">
      <alignment vertical="center"/>
    </xf>
    <xf numFmtId="179" fontId="1" fillId="0" borderId="1" xfId="2" applyNumberFormat="1" applyBorder="1">
      <alignment vertical="center"/>
    </xf>
    <xf numFmtId="0" fontId="1" fillId="0" borderId="1" xfId="2" applyBorder="1" applyAlignment="1">
      <alignment horizontal="center" vertical="center" wrapText="1"/>
    </xf>
    <xf numFmtId="0" fontId="1" fillId="0" borderId="3" xfId="2" applyBorder="1" applyAlignment="1">
      <alignment horizontal="center" vertical="center"/>
    </xf>
    <xf numFmtId="0" fontId="1" fillId="0" borderId="13" xfId="2" applyBorder="1" applyAlignment="1">
      <alignment horizontal="center" vertical="center"/>
    </xf>
    <xf numFmtId="0" fontId="1" fillId="2" borderId="11" xfId="2" applyFill="1" applyBorder="1" applyAlignment="1">
      <alignment vertical="center"/>
    </xf>
    <xf numFmtId="0" fontId="1" fillId="2" borderId="10" xfId="2" applyFill="1" applyBorder="1" applyAlignment="1">
      <alignment vertical="center"/>
    </xf>
    <xf numFmtId="0" fontId="1" fillId="0" borderId="94" xfId="2" applyBorder="1">
      <alignment vertical="center"/>
    </xf>
    <xf numFmtId="0" fontId="1" fillId="2" borderId="94" xfId="2" applyFill="1" applyBorder="1">
      <alignment vertical="center"/>
    </xf>
    <xf numFmtId="0" fontId="1" fillId="2" borderId="94" xfId="2" quotePrefix="1" applyFill="1" applyBorder="1" applyAlignment="1">
      <alignment horizontal="center" vertical="center"/>
    </xf>
    <xf numFmtId="0" fontId="23" fillId="2" borderId="94" xfId="2" quotePrefix="1" applyFont="1" applyFill="1" applyBorder="1" applyAlignment="1">
      <alignment horizontal="center" vertical="center" shrinkToFit="1"/>
    </xf>
    <xf numFmtId="0" fontId="23" fillId="0" borderId="94" xfId="2" applyFont="1" applyBorder="1" applyAlignment="1">
      <alignment horizontal="center" vertical="center" shrinkToFit="1"/>
    </xf>
    <xf numFmtId="0" fontId="1" fillId="2" borderId="11" xfId="2" applyFill="1" applyBorder="1" applyAlignment="1">
      <alignment horizontal="center" vertical="center"/>
    </xf>
    <xf numFmtId="179" fontId="1" fillId="0" borderId="10" xfId="2" quotePrefix="1" applyNumberFormat="1" applyBorder="1" applyAlignment="1">
      <alignment horizontal="center" vertical="center"/>
    </xf>
    <xf numFmtId="0" fontId="1" fillId="0" borderId="95" xfId="2" applyBorder="1">
      <alignment vertical="center"/>
    </xf>
    <xf numFmtId="0" fontId="24" fillId="2" borderId="95" xfId="2" applyFont="1" applyFill="1" applyBorder="1">
      <alignment vertical="center"/>
    </xf>
    <xf numFmtId="0" fontId="1" fillId="2" borderId="95" xfId="2" applyFill="1" applyBorder="1">
      <alignment vertical="center"/>
    </xf>
    <xf numFmtId="0" fontId="1" fillId="2" borderId="95" xfId="2" applyFill="1" applyBorder="1" applyAlignment="1">
      <alignment horizontal="center" vertical="center"/>
    </xf>
    <xf numFmtId="0" fontId="1" fillId="0" borderId="95" xfId="2" applyBorder="1" applyAlignment="1">
      <alignment horizontal="center" vertical="center"/>
    </xf>
    <xf numFmtId="0" fontId="1" fillId="2" borderId="10" xfId="2" applyFill="1" applyBorder="1" applyAlignment="1">
      <alignment horizontal="center" vertical="center"/>
    </xf>
    <xf numFmtId="0" fontId="1" fillId="0" borderId="94" xfId="2" applyBorder="1" applyAlignment="1">
      <alignment horizontal="center" vertical="center" shrinkToFit="1"/>
    </xf>
    <xf numFmtId="0" fontId="1" fillId="2" borderId="94" xfId="2" applyFill="1" applyBorder="1" applyAlignment="1">
      <alignment horizontal="center" vertical="center" shrinkToFit="1"/>
    </xf>
    <xf numFmtId="0" fontId="1" fillId="2" borderId="94" xfId="2" quotePrefix="1" applyFill="1" applyBorder="1" applyAlignment="1">
      <alignment horizontal="center" vertical="center" shrinkToFit="1"/>
    </xf>
    <xf numFmtId="0" fontId="25" fillId="0" borderId="10" xfId="2" applyFont="1" applyBorder="1" applyAlignment="1">
      <alignment horizontal="center" vertical="center"/>
    </xf>
    <xf numFmtId="0" fontId="1" fillId="0" borderId="94" xfId="2" applyBorder="1" applyAlignment="1">
      <alignment horizontal="center" vertical="center"/>
    </xf>
    <xf numFmtId="0" fontId="1" fillId="2" borderId="94" xfId="2" applyFill="1" applyBorder="1" applyAlignment="1">
      <alignment horizontal="center" vertical="center"/>
    </xf>
    <xf numFmtId="0" fontId="1" fillId="2" borderId="94" xfId="2" quotePrefix="1" applyFill="1" applyBorder="1">
      <alignment vertical="center"/>
    </xf>
    <xf numFmtId="0" fontId="1" fillId="0" borderId="11" xfId="2" applyBorder="1" applyAlignment="1">
      <alignment vertical="center" shrinkToFit="1"/>
    </xf>
    <xf numFmtId="179" fontId="1" fillId="0" borderId="10" xfId="2" applyNumberFormat="1" applyBorder="1" applyAlignment="1">
      <alignment vertical="center"/>
    </xf>
    <xf numFmtId="0" fontId="1" fillId="0" borderId="10" xfId="2" applyBorder="1" applyAlignment="1">
      <alignment vertical="center" shrinkToFit="1"/>
    </xf>
    <xf numFmtId="56" fontId="1" fillId="2" borderId="94" xfId="2" quotePrefix="1" applyNumberFormat="1" applyFill="1" applyBorder="1" applyAlignment="1">
      <alignment horizontal="center" vertical="center"/>
    </xf>
    <xf numFmtId="0" fontId="1" fillId="0" borderId="94" xfId="2" applyBorder="1" applyAlignment="1">
      <alignment vertical="center" shrinkToFit="1"/>
    </xf>
    <xf numFmtId="56" fontId="1" fillId="2" borderId="94" xfId="2" quotePrefix="1" applyNumberFormat="1" applyFill="1" applyBorder="1" applyAlignment="1">
      <alignment horizontal="center" vertical="center" shrinkToFit="1"/>
    </xf>
    <xf numFmtId="0" fontId="1" fillId="2" borderId="11" xfId="2" applyFill="1" applyBorder="1" applyAlignment="1">
      <alignment horizontal="center" vertical="center" wrapText="1"/>
    </xf>
    <xf numFmtId="0" fontId="1" fillId="0" borderId="23" xfId="2" applyBorder="1" applyAlignment="1">
      <alignment horizontal="center" vertical="center" wrapText="1"/>
    </xf>
    <xf numFmtId="0" fontId="24" fillId="0" borderId="95" xfId="2" applyFont="1" applyBorder="1">
      <alignment vertical="center"/>
    </xf>
    <xf numFmtId="0" fontId="1" fillId="2" borderId="10" xfId="2" applyFill="1" applyBorder="1" applyAlignment="1">
      <alignment horizontal="center" vertical="center" wrapText="1"/>
    </xf>
    <xf numFmtId="0" fontId="1" fillId="0" borderId="10" xfId="2" applyBorder="1" applyAlignment="1">
      <alignment horizontal="center" vertical="center" wrapText="1"/>
    </xf>
    <xf numFmtId="0" fontId="1" fillId="0" borderId="7" xfId="2" applyBorder="1" applyAlignment="1">
      <alignment horizontal="center" vertical="center"/>
    </xf>
    <xf numFmtId="0" fontId="1" fillId="0" borderId="2" xfId="2" applyBorder="1" applyAlignment="1">
      <alignment horizontal="center" vertical="center"/>
    </xf>
    <xf numFmtId="0" fontId="1" fillId="0" borderId="6" xfId="2" applyBorder="1" applyAlignment="1">
      <alignment horizontal="center" vertical="center"/>
    </xf>
    <xf numFmtId="0" fontId="1" fillId="0" borderId="8" xfId="2" applyBorder="1" applyAlignment="1">
      <alignment horizontal="center" vertical="center"/>
    </xf>
    <xf numFmtId="0" fontId="1" fillId="2" borderId="4" xfId="2" applyFill="1" applyBorder="1" applyAlignment="1">
      <alignment vertical="center"/>
    </xf>
    <xf numFmtId="57" fontId="1" fillId="2" borderId="4" xfId="2" applyNumberFormat="1" applyFill="1" applyBorder="1" applyAlignment="1">
      <alignment vertical="center"/>
    </xf>
    <xf numFmtId="0" fontId="1" fillId="0" borderId="0" xfId="2" applyAlignment="1">
      <alignment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5</xdr:row>
      <xdr:rowOff>104775</xdr:rowOff>
    </xdr:from>
    <xdr:to>
      <xdr:col>5</xdr:col>
      <xdr:colOff>219075</xdr:colOff>
      <xdr:row>5</xdr:row>
      <xdr:rowOff>104775</xdr:rowOff>
    </xdr:to>
    <xdr:cxnSp macro="">
      <xdr:nvCxnSpPr>
        <xdr:cNvPr id="2" name="直線コネクタ 1"/>
        <xdr:cNvCxnSpPr/>
      </xdr:nvCxnSpPr>
      <xdr:spPr>
        <a:xfrm>
          <a:off x="2943225" y="962025"/>
          <a:ext cx="70485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114300</xdr:colOff>
      <xdr:row>13</xdr:row>
      <xdr:rowOff>123825</xdr:rowOff>
    </xdr:from>
    <xdr:to>
      <xdr:col>5</xdr:col>
      <xdr:colOff>57150</xdr:colOff>
      <xdr:row>13</xdr:row>
      <xdr:rowOff>123825</xdr:rowOff>
    </xdr:to>
    <xdr:cxnSp macro="">
      <xdr:nvCxnSpPr>
        <xdr:cNvPr id="3" name="直線コネクタ 2"/>
        <xdr:cNvCxnSpPr/>
      </xdr:nvCxnSpPr>
      <xdr:spPr>
        <a:xfrm>
          <a:off x="2857500" y="2352675"/>
          <a:ext cx="62865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</xdr:colOff>
      <xdr:row>5</xdr:row>
      <xdr:rowOff>104775</xdr:rowOff>
    </xdr:from>
    <xdr:to>
      <xdr:col>5</xdr:col>
      <xdr:colOff>57150</xdr:colOff>
      <xdr:row>13</xdr:row>
      <xdr:rowOff>133350</xdr:rowOff>
    </xdr:to>
    <xdr:cxnSp macro="">
      <xdr:nvCxnSpPr>
        <xdr:cNvPr id="4" name="直線コネクタ 3"/>
        <xdr:cNvCxnSpPr/>
      </xdr:nvCxnSpPr>
      <xdr:spPr>
        <a:xfrm>
          <a:off x="3486150" y="962025"/>
          <a:ext cx="0" cy="1400175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228600</xdr:colOff>
      <xdr:row>4</xdr:row>
      <xdr:rowOff>123825</xdr:rowOff>
    </xdr:from>
    <xdr:to>
      <xdr:col>5</xdr:col>
      <xdr:colOff>247650</xdr:colOff>
      <xdr:row>4</xdr:row>
      <xdr:rowOff>123825</xdr:rowOff>
    </xdr:to>
    <xdr:cxnSp macro="">
      <xdr:nvCxnSpPr>
        <xdr:cNvPr id="5" name="直線コネクタ 4"/>
        <xdr:cNvCxnSpPr/>
      </xdr:nvCxnSpPr>
      <xdr:spPr>
        <a:xfrm>
          <a:off x="2971800" y="809625"/>
          <a:ext cx="70485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66675</xdr:colOff>
      <xdr:row>12</xdr:row>
      <xdr:rowOff>133350</xdr:rowOff>
    </xdr:from>
    <xdr:to>
      <xdr:col>4</xdr:col>
      <xdr:colOff>352425</xdr:colOff>
      <xdr:row>12</xdr:row>
      <xdr:rowOff>133351</xdr:rowOff>
    </xdr:to>
    <xdr:cxnSp macro="">
      <xdr:nvCxnSpPr>
        <xdr:cNvPr id="6" name="直線コネクタ 5"/>
        <xdr:cNvCxnSpPr/>
      </xdr:nvCxnSpPr>
      <xdr:spPr>
        <a:xfrm flipV="1">
          <a:off x="2809875" y="2190750"/>
          <a:ext cx="285750" cy="1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352425</xdr:colOff>
      <xdr:row>4</xdr:row>
      <xdr:rowOff>114300</xdr:rowOff>
    </xdr:from>
    <xdr:to>
      <xdr:col>4</xdr:col>
      <xdr:colOff>352427</xdr:colOff>
      <xdr:row>12</xdr:row>
      <xdr:rowOff>133350</xdr:rowOff>
    </xdr:to>
    <xdr:cxnSp macro="">
      <xdr:nvCxnSpPr>
        <xdr:cNvPr id="7" name="直線コネクタ 6"/>
        <xdr:cNvCxnSpPr/>
      </xdr:nvCxnSpPr>
      <xdr:spPr>
        <a:xfrm flipH="1">
          <a:off x="3095625" y="800100"/>
          <a:ext cx="2" cy="139065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352425</xdr:colOff>
      <xdr:row>4</xdr:row>
      <xdr:rowOff>9525</xdr:rowOff>
    </xdr:from>
    <xdr:to>
      <xdr:col>5</xdr:col>
      <xdr:colOff>704850</xdr:colOff>
      <xdr:row>5</xdr:row>
      <xdr:rowOff>57150</xdr:rowOff>
    </xdr:to>
    <xdr:sp macro="" textlink="">
      <xdr:nvSpPr>
        <xdr:cNvPr id="8" name="テキスト ボックス 7"/>
        <xdr:cNvSpPr txBox="1"/>
      </xdr:nvSpPr>
      <xdr:spPr>
        <a:xfrm>
          <a:off x="3781425" y="695325"/>
          <a:ext cx="33337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⑨</a:t>
          </a:r>
        </a:p>
      </xdr:txBody>
    </xdr:sp>
    <xdr:clientData/>
  </xdr:twoCellAnchor>
  <xdr:twoCellAnchor>
    <xdr:from>
      <xdr:col>5</xdr:col>
      <xdr:colOff>342900</xdr:colOff>
      <xdr:row>5</xdr:row>
      <xdr:rowOff>38100</xdr:rowOff>
    </xdr:from>
    <xdr:to>
      <xdr:col>5</xdr:col>
      <xdr:colOff>695325</xdr:colOff>
      <xdr:row>6</xdr:row>
      <xdr:rowOff>85725</xdr:rowOff>
    </xdr:to>
    <xdr:sp macro="" textlink="">
      <xdr:nvSpPr>
        <xdr:cNvPr id="9" name="テキスト ボックス 8"/>
        <xdr:cNvSpPr txBox="1"/>
      </xdr:nvSpPr>
      <xdr:spPr>
        <a:xfrm>
          <a:off x="3771900" y="895350"/>
          <a:ext cx="342900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⑩</a:t>
          </a:r>
        </a:p>
      </xdr:txBody>
    </xdr:sp>
    <xdr:clientData/>
  </xdr:twoCellAnchor>
  <xdr:twoCellAnchor>
    <xdr:from>
      <xdr:col>5</xdr:col>
      <xdr:colOff>352425</xdr:colOff>
      <xdr:row>8</xdr:row>
      <xdr:rowOff>142875</xdr:rowOff>
    </xdr:from>
    <xdr:to>
      <xdr:col>5</xdr:col>
      <xdr:colOff>704850</xdr:colOff>
      <xdr:row>9</xdr:row>
      <xdr:rowOff>190500</xdr:rowOff>
    </xdr:to>
    <xdr:sp macro="" textlink="">
      <xdr:nvSpPr>
        <xdr:cNvPr id="10" name="テキスト ボックス 9"/>
        <xdr:cNvSpPr txBox="1"/>
      </xdr:nvSpPr>
      <xdr:spPr>
        <a:xfrm>
          <a:off x="3781425" y="1514475"/>
          <a:ext cx="3333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323851</xdr:colOff>
      <xdr:row>4</xdr:row>
      <xdr:rowOff>9525</xdr:rowOff>
    </xdr:from>
    <xdr:to>
      <xdr:col>19</xdr:col>
      <xdr:colOff>361951</xdr:colOff>
      <xdr:row>5</xdr:row>
      <xdr:rowOff>123825</xdr:rowOff>
    </xdr:to>
    <xdr:sp macro="" textlink="">
      <xdr:nvSpPr>
        <xdr:cNvPr id="2" name="テキスト ボックス 1"/>
        <xdr:cNvSpPr txBox="1"/>
      </xdr:nvSpPr>
      <xdr:spPr>
        <a:xfrm>
          <a:off x="12668251" y="695325"/>
          <a:ext cx="72390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⑦</a:t>
          </a:r>
        </a:p>
      </xdr:txBody>
    </xdr:sp>
    <xdr:clientData/>
  </xdr:twoCellAnchor>
  <xdr:twoCellAnchor>
    <xdr:from>
      <xdr:col>18</xdr:col>
      <xdr:colOff>323850</xdr:colOff>
      <xdr:row>4</xdr:row>
      <xdr:rowOff>238125</xdr:rowOff>
    </xdr:from>
    <xdr:to>
      <xdr:col>19</xdr:col>
      <xdr:colOff>361950</xdr:colOff>
      <xdr:row>6</xdr:row>
      <xdr:rowOff>104775</xdr:rowOff>
    </xdr:to>
    <xdr:sp macro="" textlink="">
      <xdr:nvSpPr>
        <xdr:cNvPr id="3" name="テキスト ボックス 2"/>
        <xdr:cNvSpPr txBox="1"/>
      </xdr:nvSpPr>
      <xdr:spPr>
        <a:xfrm>
          <a:off x="12668250" y="857250"/>
          <a:ext cx="7239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⑧</a:t>
          </a:r>
        </a:p>
      </xdr:txBody>
    </xdr:sp>
    <xdr:clientData/>
  </xdr:twoCellAnchor>
  <xdr:twoCellAnchor>
    <xdr:from>
      <xdr:col>18</xdr:col>
      <xdr:colOff>323850</xdr:colOff>
      <xdr:row>13</xdr:row>
      <xdr:rowOff>228600</xdr:rowOff>
    </xdr:from>
    <xdr:to>
      <xdr:col>19</xdr:col>
      <xdr:colOff>361950</xdr:colOff>
      <xdr:row>15</xdr:row>
      <xdr:rowOff>95250</xdr:rowOff>
    </xdr:to>
    <xdr:sp macro="" textlink="">
      <xdr:nvSpPr>
        <xdr:cNvPr id="4" name="テキスト ボックス 3"/>
        <xdr:cNvSpPr txBox="1"/>
      </xdr:nvSpPr>
      <xdr:spPr>
        <a:xfrm>
          <a:off x="12668250" y="2400300"/>
          <a:ext cx="723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①</a:t>
          </a:r>
        </a:p>
      </xdr:txBody>
    </xdr:sp>
    <xdr:clientData/>
  </xdr:twoCellAnchor>
  <xdr:twoCellAnchor>
    <xdr:from>
      <xdr:col>18</xdr:col>
      <xdr:colOff>323850</xdr:colOff>
      <xdr:row>18</xdr:row>
      <xdr:rowOff>238125</xdr:rowOff>
    </xdr:from>
    <xdr:to>
      <xdr:col>19</xdr:col>
      <xdr:colOff>361950</xdr:colOff>
      <xdr:row>20</xdr:row>
      <xdr:rowOff>104775</xdr:rowOff>
    </xdr:to>
    <xdr:sp macro="" textlink="">
      <xdr:nvSpPr>
        <xdr:cNvPr id="5" name="テキスト ボックス 4"/>
        <xdr:cNvSpPr txBox="1"/>
      </xdr:nvSpPr>
      <xdr:spPr>
        <a:xfrm>
          <a:off x="12668250" y="3257550"/>
          <a:ext cx="7239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④</a:t>
          </a:r>
        </a:p>
      </xdr:txBody>
    </xdr:sp>
    <xdr:clientData/>
  </xdr:twoCellAnchor>
  <xdr:twoCellAnchor>
    <xdr:from>
      <xdr:col>19</xdr:col>
      <xdr:colOff>9525</xdr:colOff>
      <xdr:row>37</xdr:row>
      <xdr:rowOff>123825</xdr:rowOff>
    </xdr:from>
    <xdr:to>
      <xdr:col>19</xdr:col>
      <xdr:colOff>323850</xdr:colOff>
      <xdr:row>38</xdr:row>
      <xdr:rowOff>228600</xdr:rowOff>
    </xdr:to>
    <xdr:sp macro="" textlink="">
      <xdr:nvSpPr>
        <xdr:cNvPr id="6" name="テキスト ボックス 5"/>
        <xdr:cNvSpPr txBox="1"/>
      </xdr:nvSpPr>
      <xdr:spPr>
        <a:xfrm>
          <a:off x="13039725" y="6467475"/>
          <a:ext cx="314325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③</a:t>
          </a:r>
        </a:p>
      </xdr:txBody>
    </xdr:sp>
    <xdr:clientData/>
  </xdr:twoCellAnchor>
  <xdr:twoCellAnchor>
    <xdr:from>
      <xdr:col>18</xdr:col>
      <xdr:colOff>323850</xdr:colOff>
      <xdr:row>46</xdr:row>
      <xdr:rowOff>228600</xdr:rowOff>
    </xdr:from>
    <xdr:to>
      <xdr:col>19</xdr:col>
      <xdr:colOff>361950</xdr:colOff>
      <xdr:row>48</xdr:row>
      <xdr:rowOff>95250</xdr:rowOff>
    </xdr:to>
    <xdr:sp macro="" textlink="">
      <xdr:nvSpPr>
        <xdr:cNvPr id="7" name="テキスト ボックス 6"/>
        <xdr:cNvSpPr txBox="1"/>
      </xdr:nvSpPr>
      <xdr:spPr>
        <a:xfrm>
          <a:off x="12668250" y="8058150"/>
          <a:ext cx="723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②</a:t>
          </a:r>
        </a:p>
      </xdr:txBody>
    </xdr:sp>
    <xdr:clientData/>
  </xdr:twoCellAnchor>
  <xdr:twoCellAnchor>
    <xdr:from>
      <xdr:col>18</xdr:col>
      <xdr:colOff>314325</xdr:colOff>
      <xdr:row>51</xdr:row>
      <xdr:rowOff>228600</xdr:rowOff>
    </xdr:from>
    <xdr:to>
      <xdr:col>19</xdr:col>
      <xdr:colOff>352425</xdr:colOff>
      <xdr:row>53</xdr:row>
      <xdr:rowOff>95250</xdr:rowOff>
    </xdr:to>
    <xdr:sp macro="" textlink="">
      <xdr:nvSpPr>
        <xdr:cNvPr id="8" name="テキスト ボックス 7"/>
        <xdr:cNvSpPr txBox="1"/>
      </xdr:nvSpPr>
      <xdr:spPr>
        <a:xfrm>
          <a:off x="12658725" y="8915400"/>
          <a:ext cx="7239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⑤</a:t>
          </a:r>
        </a:p>
      </xdr:txBody>
    </xdr:sp>
    <xdr:clientData/>
  </xdr:twoCellAnchor>
  <xdr:twoCellAnchor>
    <xdr:from>
      <xdr:col>18</xdr:col>
      <xdr:colOff>352425</xdr:colOff>
      <xdr:row>55</xdr:row>
      <xdr:rowOff>0</xdr:rowOff>
    </xdr:from>
    <xdr:to>
      <xdr:col>19</xdr:col>
      <xdr:colOff>390525</xdr:colOff>
      <xdr:row>56</xdr:row>
      <xdr:rowOff>114300</xdr:rowOff>
    </xdr:to>
    <xdr:sp macro="" textlink="">
      <xdr:nvSpPr>
        <xdr:cNvPr id="9" name="テキスト ボックス 8"/>
        <xdr:cNvSpPr txBox="1"/>
      </xdr:nvSpPr>
      <xdr:spPr>
        <a:xfrm>
          <a:off x="12696825" y="9429750"/>
          <a:ext cx="723900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/>
            <a:t>⑪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723900</xdr:colOff>
      <xdr:row>152</xdr:row>
      <xdr:rowOff>9525</xdr:rowOff>
    </xdr:from>
    <xdr:to>
      <xdr:col>11</xdr:col>
      <xdr:colOff>638175</xdr:colOff>
      <xdr:row>154</xdr:row>
      <xdr:rowOff>19050</xdr:rowOff>
    </xdr:to>
    <xdr:sp macro="" textlink="">
      <xdr:nvSpPr>
        <xdr:cNvPr id="2" name="四角形吹き出し 1"/>
        <xdr:cNvSpPr/>
      </xdr:nvSpPr>
      <xdr:spPr>
        <a:xfrm>
          <a:off x="7543800" y="26069925"/>
          <a:ext cx="638175" cy="352425"/>
        </a:xfrm>
        <a:prstGeom prst="wedgeRectCallout">
          <a:avLst>
            <a:gd name="adj1" fmla="val -57065"/>
            <a:gd name="adj2" fmla="val 179167"/>
          </a:avLst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8</xdr:row>
      <xdr:rowOff>57150</xdr:rowOff>
    </xdr:from>
    <xdr:to>
      <xdr:col>12</xdr:col>
      <xdr:colOff>257175</xdr:colOff>
      <xdr:row>8</xdr:row>
      <xdr:rowOff>304800</xdr:rowOff>
    </xdr:to>
    <xdr:sp macro="" textlink="">
      <xdr:nvSpPr>
        <xdr:cNvPr id="2" name="テキスト ボックス 1"/>
        <xdr:cNvSpPr txBox="1"/>
      </xdr:nvSpPr>
      <xdr:spPr>
        <a:xfrm>
          <a:off x="6962775" y="1428750"/>
          <a:ext cx="1524000" cy="11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レジオラ菌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13</xdr:col>
      <xdr:colOff>990600</xdr:colOff>
      <xdr:row>40</xdr:row>
      <xdr:rowOff>53699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29" t="11200" r="27516" b="5978"/>
        <a:stretch/>
      </xdr:blipFill>
      <xdr:spPr>
        <a:xfrm>
          <a:off x="190500" y="0"/>
          <a:ext cx="9715500" cy="6911699"/>
        </a:xfrm>
        <a:prstGeom prst="rect">
          <a:avLst/>
        </a:prstGeom>
      </xdr:spPr>
    </xdr:pic>
    <xdr:clientData/>
  </xdr:twoCellAnchor>
  <xdr:twoCellAnchor>
    <xdr:from>
      <xdr:col>3</xdr:col>
      <xdr:colOff>542925</xdr:colOff>
      <xdr:row>13</xdr:row>
      <xdr:rowOff>0</xdr:rowOff>
    </xdr:from>
    <xdr:to>
      <xdr:col>6</xdr:col>
      <xdr:colOff>209550</xdr:colOff>
      <xdr:row>18</xdr:row>
      <xdr:rowOff>142875</xdr:rowOff>
    </xdr:to>
    <xdr:sp macro="" textlink="">
      <xdr:nvSpPr>
        <xdr:cNvPr id="3" name="円/楕円 2"/>
        <xdr:cNvSpPr/>
      </xdr:nvSpPr>
      <xdr:spPr>
        <a:xfrm>
          <a:off x="2600325" y="2228850"/>
          <a:ext cx="1724025" cy="10001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142876</xdr:colOff>
      <xdr:row>15</xdr:row>
      <xdr:rowOff>38100</xdr:rowOff>
    </xdr:from>
    <xdr:to>
      <xdr:col>11</xdr:col>
      <xdr:colOff>628650</xdr:colOff>
      <xdr:row>16</xdr:row>
      <xdr:rowOff>142875</xdr:rowOff>
    </xdr:to>
    <xdr:sp macro="" textlink="">
      <xdr:nvSpPr>
        <xdr:cNvPr id="4" name="円/楕円 3"/>
        <xdr:cNvSpPr/>
      </xdr:nvSpPr>
      <xdr:spPr>
        <a:xfrm>
          <a:off x="7686676" y="2609850"/>
          <a:ext cx="485774" cy="2762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400051</xdr:colOff>
      <xdr:row>21</xdr:row>
      <xdr:rowOff>85725</xdr:rowOff>
    </xdr:from>
    <xdr:to>
      <xdr:col>9</xdr:col>
      <xdr:colOff>476251</xdr:colOff>
      <xdr:row>22</xdr:row>
      <xdr:rowOff>9525</xdr:rowOff>
    </xdr:to>
    <xdr:sp macro="" textlink="">
      <xdr:nvSpPr>
        <xdr:cNvPr id="5" name="円/楕円 4"/>
        <xdr:cNvSpPr/>
      </xdr:nvSpPr>
      <xdr:spPr>
        <a:xfrm>
          <a:off x="6572251" y="3686175"/>
          <a:ext cx="76200" cy="9525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47625</xdr:colOff>
      <xdr:row>22</xdr:row>
      <xdr:rowOff>104775</xdr:rowOff>
    </xdr:from>
    <xdr:to>
      <xdr:col>7</xdr:col>
      <xdr:colOff>123825</xdr:colOff>
      <xdr:row>23</xdr:row>
      <xdr:rowOff>28575</xdr:rowOff>
    </xdr:to>
    <xdr:sp macro="" textlink="">
      <xdr:nvSpPr>
        <xdr:cNvPr id="6" name="円/楕円 5"/>
        <xdr:cNvSpPr/>
      </xdr:nvSpPr>
      <xdr:spPr>
        <a:xfrm>
          <a:off x="4848225" y="3876675"/>
          <a:ext cx="76200" cy="9525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314325</xdr:colOff>
      <xdr:row>20</xdr:row>
      <xdr:rowOff>66675</xdr:rowOff>
    </xdr:from>
    <xdr:to>
      <xdr:col>3</xdr:col>
      <xdr:colOff>390525</xdr:colOff>
      <xdr:row>20</xdr:row>
      <xdr:rowOff>161925</xdr:rowOff>
    </xdr:to>
    <xdr:sp macro="" textlink="">
      <xdr:nvSpPr>
        <xdr:cNvPr id="7" name="円/楕円 6"/>
        <xdr:cNvSpPr/>
      </xdr:nvSpPr>
      <xdr:spPr>
        <a:xfrm>
          <a:off x="2371725" y="3495675"/>
          <a:ext cx="76200" cy="9525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485775</xdr:colOff>
      <xdr:row>13</xdr:row>
      <xdr:rowOff>161925</xdr:rowOff>
    </xdr:from>
    <xdr:to>
      <xdr:col>11</xdr:col>
      <xdr:colOff>561975</xdr:colOff>
      <xdr:row>14</xdr:row>
      <xdr:rowOff>85725</xdr:rowOff>
    </xdr:to>
    <xdr:sp macro="" textlink="">
      <xdr:nvSpPr>
        <xdr:cNvPr id="8" name="円/楕円 7"/>
        <xdr:cNvSpPr/>
      </xdr:nvSpPr>
      <xdr:spPr>
        <a:xfrm>
          <a:off x="8029575" y="2390775"/>
          <a:ext cx="76200" cy="9525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628650</xdr:colOff>
      <xdr:row>16</xdr:row>
      <xdr:rowOff>38100</xdr:rowOff>
    </xdr:from>
    <xdr:to>
      <xdr:col>2</xdr:col>
      <xdr:colOff>19050</xdr:colOff>
      <xdr:row>16</xdr:row>
      <xdr:rowOff>133350</xdr:rowOff>
    </xdr:to>
    <xdr:sp macro="" textlink="">
      <xdr:nvSpPr>
        <xdr:cNvPr id="9" name="円/楕円 8"/>
        <xdr:cNvSpPr/>
      </xdr:nvSpPr>
      <xdr:spPr>
        <a:xfrm>
          <a:off x="1314450" y="2781300"/>
          <a:ext cx="76200" cy="9525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142875</xdr:colOff>
      <xdr:row>15</xdr:row>
      <xdr:rowOff>19050</xdr:rowOff>
    </xdr:from>
    <xdr:to>
      <xdr:col>7</xdr:col>
      <xdr:colOff>219075</xdr:colOff>
      <xdr:row>15</xdr:row>
      <xdr:rowOff>114300</xdr:rowOff>
    </xdr:to>
    <xdr:sp macro="" textlink="">
      <xdr:nvSpPr>
        <xdr:cNvPr id="10" name="円/楕円 9"/>
        <xdr:cNvSpPr/>
      </xdr:nvSpPr>
      <xdr:spPr>
        <a:xfrm>
          <a:off x="4943475" y="2590800"/>
          <a:ext cx="76200" cy="9525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142875</xdr:colOff>
      <xdr:row>17</xdr:row>
      <xdr:rowOff>114300</xdr:rowOff>
    </xdr:from>
    <xdr:to>
      <xdr:col>6</xdr:col>
      <xdr:colOff>219075</xdr:colOff>
      <xdr:row>18</xdr:row>
      <xdr:rowOff>38100</xdr:rowOff>
    </xdr:to>
    <xdr:sp macro="" textlink="">
      <xdr:nvSpPr>
        <xdr:cNvPr id="11" name="円/楕円 10"/>
        <xdr:cNvSpPr/>
      </xdr:nvSpPr>
      <xdr:spPr>
        <a:xfrm>
          <a:off x="4257675" y="3028950"/>
          <a:ext cx="76200" cy="9525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371475</xdr:colOff>
      <xdr:row>19</xdr:row>
      <xdr:rowOff>142875</xdr:rowOff>
    </xdr:from>
    <xdr:to>
      <xdr:col>5</xdr:col>
      <xdr:colOff>485775</xdr:colOff>
      <xdr:row>20</xdr:row>
      <xdr:rowOff>28575</xdr:rowOff>
    </xdr:to>
    <xdr:sp macro="" textlink="">
      <xdr:nvSpPr>
        <xdr:cNvPr id="12" name="円/楕円 11"/>
        <xdr:cNvSpPr/>
      </xdr:nvSpPr>
      <xdr:spPr>
        <a:xfrm flipH="1">
          <a:off x="3800475" y="3400425"/>
          <a:ext cx="114300" cy="57150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219075</xdr:colOff>
      <xdr:row>13</xdr:row>
      <xdr:rowOff>152400</xdr:rowOff>
    </xdr:from>
    <xdr:to>
      <xdr:col>6</xdr:col>
      <xdr:colOff>238125</xdr:colOff>
      <xdr:row>16</xdr:row>
      <xdr:rowOff>66675</xdr:rowOff>
    </xdr:to>
    <xdr:sp macro="" textlink="">
      <xdr:nvSpPr>
        <xdr:cNvPr id="13" name="テキスト ボックス 12"/>
        <xdr:cNvSpPr txBox="1"/>
      </xdr:nvSpPr>
      <xdr:spPr>
        <a:xfrm>
          <a:off x="2962275" y="2381250"/>
          <a:ext cx="13906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硬式野球場</a:t>
          </a:r>
        </a:p>
      </xdr:txBody>
    </xdr:sp>
    <xdr:clientData/>
  </xdr:twoCellAnchor>
  <xdr:twoCellAnchor>
    <xdr:from>
      <xdr:col>11</xdr:col>
      <xdr:colOff>28575</xdr:colOff>
      <xdr:row>16</xdr:row>
      <xdr:rowOff>142875</xdr:rowOff>
    </xdr:from>
    <xdr:to>
      <xdr:col>12</xdr:col>
      <xdr:colOff>200025</xdr:colOff>
      <xdr:row>19</xdr:row>
      <xdr:rowOff>0</xdr:rowOff>
    </xdr:to>
    <xdr:sp macro="" textlink="">
      <xdr:nvSpPr>
        <xdr:cNvPr id="14" name="テキスト ボックス 13"/>
        <xdr:cNvSpPr txBox="1"/>
      </xdr:nvSpPr>
      <xdr:spPr>
        <a:xfrm>
          <a:off x="7572375" y="2886075"/>
          <a:ext cx="8572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体育館</a:t>
          </a:r>
        </a:p>
      </xdr:txBody>
    </xdr:sp>
    <xdr:clientData/>
  </xdr:twoCellAnchor>
  <xdr:twoCellAnchor>
    <xdr:from>
      <xdr:col>10</xdr:col>
      <xdr:colOff>19050</xdr:colOff>
      <xdr:row>6</xdr:row>
      <xdr:rowOff>161924</xdr:rowOff>
    </xdr:from>
    <xdr:to>
      <xdr:col>10</xdr:col>
      <xdr:colOff>200025</xdr:colOff>
      <xdr:row>7</xdr:row>
      <xdr:rowOff>133350</xdr:rowOff>
    </xdr:to>
    <xdr:sp macro="" textlink="">
      <xdr:nvSpPr>
        <xdr:cNvPr id="15" name="円/楕円 14"/>
        <xdr:cNvSpPr/>
      </xdr:nvSpPr>
      <xdr:spPr>
        <a:xfrm flipH="1" flipV="1">
          <a:off x="6877050" y="1190624"/>
          <a:ext cx="180975" cy="142876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238124</xdr:colOff>
      <xdr:row>6</xdr:row>
      <xdr:rowOff>85725</xdr:rowOff>
    </xdr:from>
    <xdr:to>
      <xdr:col>12</xdr:col>
      <xdr:colOff>561975</xdr:colOff>
      <xdr:row>8</xdr:row>
      <xdr:rowOff>114300</xdr:rowOff>
    </xdr:to>
    <xdr:sp macro="" textlink="">
      <xdr:nvSpPr>
        <xdr:cNvPr id="17" name="テキスト ボックス 16"/>
        <xdr:cNvSpPr txBox="1"/>
      </xdr:nvSpPr>
      <xdr:spPr>
        <a:xfrm>
          <a:off x="7096124" y="1114425"/>
          <a:ext cx="1695451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園内便所　</a:t>
          </a:r>
          <a:r>
            <a:rPr kumimoji="1" lang="en-US" altLang="ja-JP" sz="1200" b="1">
              <a:solidFill>
                <a:srgbClr val="FF0000"/>
              </a:solidFill>
            </a:rPr>
            <a:t>8</a:t>
          </a:r>
          <a:r>
            <a:rPr kumimoji="1" lang="ja-JP" altLang="en-US" sz="1200" b="1">
              <a:solidFill>
                <a:srgbClr val="FF0000"/>
              </a:solidFill>
            </a:rPr>
            <a:t>箇所</a:t>
          </a:r>
        </a:p>
      </xdr:txBody>
    </xdr:sp>
    <xdr:clientData/>
  </xdr:twoCellAnchor>
  <xdr:twoCellAnchor>
    <xdr:from>
      <xdr:col>5</xdr:col>
      <xdr:colOff>9524</xdr:colOff>
      <xdr:row>3</xdr:row>
      <xdr:rowOff>57150</xdr:rowOff>
    </xdr:from>
    <xdr:to>
      <xdr:col>11</xdr:col>
      <xdr:colOff>190500</xdr:colOff>
      <xdr:row>6</xdr:row>
      <xdr:rowOff>95250</xdr:rowOff>
    </xdr:to>
    <xdr:sp macro="" textlink="">
      <xdr:nvSpPr>
        <xdr:cNvPr id="18" name="テキスト ボックス 17"/>
        <xdr:cNvSpPr txBox="1"/>
      </xdr:nvSpPr>
      <xdr:spPr>
        <a:xfrm>
          <a:off x="3438524" y="571500"/>
          <a:ext cx="4295776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b="1" baseline="0">
              <a:solidFill>
                <a:srgbClr val="FF0000"/>
              </a:solidFill>
            </a:rPr>
            <a:t>県立保土ヶ谷公園清掃業務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076;&#21942;&#35506;/H27&#20837;&#26413;/&#20445;&#20844;%20&#28165;&#25475;/02&#30828;&#24335;&#37326;&#29699;&#22580;&#28165;&#25475;&#38754;&#31309;&#22238;&#2596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№7H24支払い内訳書"/>
      <sheetName val="№8H25支払い内訳書"/>
      <sheetName val="№9H26支払い内訳書"/>
      <sheetName val="№10業工程表"/>
      <sheetName val="参考（消去1）清掃月別面積"/>
      <sheetName val="参考（消去2）園地便所面積集計表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tabSelected="1" view="pageBreakPreview" zoomScale="80" zoomScaleNormal="85" zoomScaleSheetLayoutView="80" workbookViewId="0">
      <selection activeCell="N6" sqref="N6"/>
    </sheetView>
  </sheetViews>
  <sheetFormatPr defaultRowHeight="13.5" x14ac:dyDescent="0.15"/>
  <cols>
    <col min="1" max="1" width="13.5" style="87" customWidth="1"/>
    <col min="2" max="2" width="16" style="87" customWidth="1"/>
    <col min="3" max="3" width="10.625" style="87" customWidth="1"/>
    <col min="4" max="4" width="8.125" style="87" customWidth="1"/>
    <col min="5" max="5" width="11.25" style="87" customWidth="1"/>
    <col min="6" max="6" width="8.125" style="87" customWidth="1"/>
    <col min="7" max="7" width="10" style="87" customWidth="1"/>
    <col min="8" max="8" width="14.625" style="87" customWidth="1"/>
    <col min="9" max="9" width="11.75" style="87" customWidth="1"/>
    <col min="10" max="10" width="11.375" style="87" customWidth="1"/>
    <col min="11" max="11" width="11.125" style="87" customWidth="1"/>
    <col min="12" max="12" width="12.875" style="87" customWidth="1"/>
    <col min="13" max="13" width="9" style="87"/>
    <col min="14" max="14" width="38.75" style="87" customWidth="1"/>
    <col min="15" max="16384" width="9" style="87"/>
  </cols>
  <sheetData>
    <row r="1" spans="1:16" ht="19.5" customHeight="1" x14ac:dyDescent="0.15"/>
    <row r="2" spans="1:16" ht="19.5" customHeight="1" x14ac:dyDescent="0.15"/>
    <row r="3" spans="1:16" ht="18.75" customHeight="1" x14ac:dyDescent="0.25">
      <c r="D3" s="103"/>
      <c r="E3" s="103"/>
      <c r="F3" s="103"/>
      <c r="G3" s="103"/>
      <c r="H3" s="103"/>
      <c r="I3" s="103"/>
      <c r="J3" s="93"/>
      <c r="K3" s="93"/>
      <c r="L3" s="93"/>
      <c r="N3" s="19"/>
    </row>
    <row r="4" spans="1:16" ht="18.75" customHeight="1" x14ac:dyDescent="0.15">
      <c r="A4" s="104" t="s">
        <v>157</v>
      </c>
      <c r="B4" s="104"/>
      <c r="C4" s="104"/>
      <c r="D4" s="95"/>
      <c r="E4" s="95"/>
      <c r="F4" s="95"/>
      <c r="G4" s="95"/>
      <c r="H4" s="95"/>
      <c r="I4" s="95"/>
      <c r="J4" s="95"/>
      <c r="K4" s="95"/>
      <c r="L4" s="95"/>
      <c r="N4" s="18"/>
    </row>
    <row r="5" spans="1:16" ht="13.5" customHeight="1" x14ac:dyDescent="0.15">
      <c r="A5" s="104"/>
      <c r="B5" s="104"/>
      <c r="C5" s="104"/>
      <c r="D5" s="96"/>
      <c r="E5" s="96"/>
      <c r="F5" s="96"/>
      <c r="G5" s="96"/>
      <c r="H5" s="96"/>
      <c r="I5" s="96"/>
      <c r="J5" s="96"/>
      <c r="K5" s="96"/>
      <c r="L5" s="96"/>
    </row>
    <row r="6" spans="1:16" ht="13.5" customHeight="1" x14ac:dyDescent="0.15">
      <c r="A6" s="104"/>
      <c r="B6" s="104"/>
      <c r="C6" s="104"/>
      <c r="D6" s="96"/>
      <c r="E6" s="96"/>
      <c r="F6" s="107"/>
      <c r="G6" s="107"/>
      <c r="H6" s="107"/>
      <c r="I6" s="97"/>
      <c r="J6" s="97"/>
      <c r="K6" s="97"/>
      <c r="L6" s="97"/>
    </row>
    <row r="7" spans="1:16" ht="13.5" customHeight="1" x14ac:dyDescent="0.15">
      <c r="A7" s="105"/>
      <c r="B7" s="105"/>
      <c r="C7" s="105"/>
      <c r="D7" s="106"/>
      <c r="E7" s="106"/>
      <c r="F7" s="108"/>
      <c r="G7" s="108"/>
      <c r="H7" s="108"/>
      <c r="I7" s="98"/>
      <c r="J7" s="98"/>
      <c r="K7" s="98"/>
      <c r="L7" s="98"/>
    </row>
    <row r="8" spans="1:16" ht="24" customHeight="1" x14ac:dyDescent="0.15">
      <c r="A8" s="88" t="s">
        <v>0</v>
      </c>
      <c r="B8" s="20" t="s">
        <v>136</v>
      </c>
      <c r="C8" s="88" t="s">
        <v>23</v>
      </c>
      <c r="D8" s="99" t="s">
        <v>137</v>
      </c>
      <c r="E8" s="100"/>
      <c r="F8" s="94" t="s">
        <v>33</v>
      </c>
      <c r="G8" s="101" t="s">
        <v>36</v>
      </c>
      <c r="H8" s="102"/>
      <c r="I8" s="94" t="s">
        <v>32</v>
      </c>
      <c r="J8" s="101">
        <v>1143</v>
      </c>
      <c r="K8" s="102"/>
      <c r="L8" s="102"/>
    </row>
    <row r="9" spans="1:16" ht="21" customHeight="1" x14ac:dyDescent="0.15">
      <c r="A9" s="88" t="s">
        <v>4</v>
      </c>
      <c r="B9" s="123" t="s">
        <v>155</v>
      </c>
      <c r="C9" s="124"/>
      <c r="D9" s="124"/>
      <c r="E9" s="124"/>
      <c r="F9" s="124"/>
      <c r="G9" s="124"/>
      <c r="H9" s="89" t="s">
        <v>15</v>
      </c>
      <c r="I9" s="125" t="s">
        <v>35</v>
      </c>
      <c r="J9" s="126"/>
      <c r="K9" s="126"/>
      <c r="L9" s="127"/>
    </row>
    <row r="10" spans="1:16" ht="19.5" customHeight="1" x14ac:dyDescent="0.15">
      <c r="A10" s="128" t="s">
        <v>5</v>
      </c>
      <c r="B10" s="130" t="s">
        <v>131</v>
      </c>
      <c r="C10" s="131"/>
      <c r="D10" s="131"/>
      <c r="E10" s="131"/>
      <c r="F10" s="131"/>
      <c r="G10" s="132"/>
      <c r="H10" s="128" t="s">
        <v>16</v>
      </c>
      <c r="I10" s="139" t="s">
        <v>144</v>
      </c>
      <c r="J10" s="140"/>
      <c r="K10" s="140"/>
      <c r="L10" s="140"/>
    </row>
    <row r="11" spans="1:16" ht="19.5" customHeight="1" x14ac:dyDescent="0.15">
      <c r="A11" s="129"/>
      <c r="B11" s="133"/>
      <c r="C11" s="134"/>
      <c r="D11" s="134"/>
      <c r="E11" s="134"/>
      <c r="F11" s="134"/>
      <c r="G11" s="135"/>
      <c r="H11" s="129"/>
      <c r="I11" s="141" t="s">
        <v>145</v>
      </c>
      <c r="J11" s="142"/>
      <c r="K11" s="142"/>
      <c r="L11" s="142"/>
    </row>
    <row r="12" spans="1:16" ht="19.5" customHeight="1" x14ac:dyDescent="0.15">
      <c r="A12" s="129"/>
      <c r="B12" s="133"/>
      <c r="C12" s="134"/>
      <c r="D12" s="134"/>
      <c r="E12" s="134"/>
      <c r="F12" s="134"/>
      <c r="G12" s="135"/>
      <c r="H12" s="109" t="s">
        <v>17</v>
      </c>
      <c r="I12" s="111"/>
      <c r="J12" s="143"/>
      <c r="K12" s="143"/>
      <c r="L12" s="28"/>
      <c r="M12" s="86"/>
      <c r="N12" s="86"/>
      <c r="O12" s="86"/>
      <c r="P12" s="86"/>
    </row>
    <row r="13" spans="1:16" ht="19.5" customHeight="1" x14ac:dyDescent="0.15">
      <c r="A13" s="129"/>
      <c r="B13" s="133"/>
      <c r="C13" s="134"/>
      <c r="D13" s="134"/>
      <c r="E13" s="134"/>
      <c r="F13" s="134"/>
      <c r="G13" s="135"/>
      <c r="H13" s="110"/>
      <c r="I13" s="144"/>
      <c r="J13" s="145"/>
      <c r="K13" s="145"/>
      <c r="L13" s="29" t="s">
        <v>31</v>
      </c>
      <c r="M13" s="86"/>
      <c r="N13" s="86"/>
      <c r="O13" s="86"/>
      <c r="P13" s="86"/>
    </row>
    <row r="14" spans="1:16" ht="19.5" customHeight="1" x14ac:dyDescent="0.15">
      <c r="A14" s="129"/>
      <c r="B14" s="133"/>
      <c r="C14" s="134"/>
      <c r="D14" s="134"/>
      <c r="E14" s="134"/>
      <c r="F14" s="134"/>
      <c r="G14" s="135"/>
      <c r="H14" s="109" t="s">
        <v>1</v>
      </c>
      <c r="I14" s="111"/>
      <c r="J14" s="112"/>
      <c r="K14" s="112"/>
      <c r="L14" s="28"/>
      <c r="M14" s="86"/>
      <c r="N14" s="86"/>
      <c r="O14" s="86"/>
      <c r="P14" s="86"/>
    </row>
    <row r="15" spans="1:16" ht="22.5" customHeight="1" x14ac:dyDescent="0.15">
      <c r="A15" s="129"/>
      <c r="B15" s="136"/>
      <c r="C15" s="137"/>
      <c r="D15" s="137"/>
      <c r="E15" s="137"/>
      <c r="F15" s="137"/>
      <c r="G15" s="138"/>
      <c r="H15" s="110"/>
      <c r="I15" s="113"/>
      <c r="J15" s="114"/>
      <c r="K15" s="115"/>
      <c r="L15" s="52" t="s">
        <v>31</v>
      </c>
      <c r="M15" s="86"/>
      <c r="N15" s="86"/>
      <c r="O15" s="86"/>
      <c r="P15" s="86"/>
    </row>
    <row r="16" spans="1:16" ht="18" customHeight="1" x14ac:dyDescent="0.15">
      <c r="A16" s="116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</row>
    <row r="17" spans="1:13" ht="19.5" customHeight="1" x14ac:dyDescent="0.15">
      <c r="A17" s="89" t="s">
        <v>7</v>
      </c>
      <c r="B17" s="89" t="s">
        <v>6</v>
      </c>
      <c r="C17" s="118" t="s">
        <v>3</v>
      </c>
      <c r="D17" s="119"/>
      <c r="E17" s="89" t="s">
        <v>8</v>
      </c>
      <c r="F17" s="89" t="s">
        <v>9</v>
      </c>
      <c r="G17" s="89" t="s">
        <v>10</v>
      </c>
      <c r="H17" s="89" t="s">
        <v>11</v>
      </c>
      <c r="I17" s="120" t="s">
        <v>12</v>
      </c>
      <c r="J17" s="121"/>
      <c r="K17" s="121"/>
      <c r="L17" s="122"/>
      <c r="M17" s="3"/>
    </row>
    <row r="18" spans="1:13" ht="19.5" customHeight="1" x14ac:dyDescent="0.15">
      <c r="A18" s="139" t="s">
        <v>98</v>
      </c>
      <c r="B18" s="152"/>
      <c r="C18" s="154" t="s">
        <v>134</v>
      </c>
      <c r="D18" s="155"/>
      <c r="E18" s="49"/>
      <c r="F18" s="158" t="s">
        <v>19</v>
      </c>
      <c r="G18" s="32"/>
      <c r="H18" s="50"/>
      <c r="I18" s="146" t="s">
        <v>130</v>
      </c>
      <c r="J18" s="147"/>
      <c r="K18" s="147"/>
      <c r="L18" s="148"/>
    </row>
    <row r="19" spans="1:13" ht="19.5" customHeight="1" x14ac:dyDescent="0.15">
      <c r="A19" s="141"/>
      <c r="B19" s="153"/>
      <c r="C19" s="156"/>
      <c r="D19" s="157"/>
      <c r="E19" s="60">
        <v>1</v>
      </c>
      <c r="F19" s="159"/>
      <c r="G19" s="33"/>
      <c r="H19" s="34"/>
      <c r="I19" s="149"/>
      <c r="J19" s="150"/>
      <c r="K19" s="150"/>
      <c r="L19" s="151"/>
    </row>
    <row r="20" spans="1:13" ht="19.5" customHeight="1" x14ac:dyDescent="0.15">
      <c r="A20" s="160" t="s">
        <v>99</v>
      </c>
      <c r="B20" s="161"/>
      <c r="C20" s="154" t="s">
        <v>135</v>
      </c>
      <c r="D20" s="155"/>
      <c r="E20" s="49"/>
      <c r="F20" s="158" t="s">
        <v>19</v>
      </c>
      <c r="G20" s="63"/>
      <c r="H20" s="50"/>
      <c r="I20" s="146" t="s">
        <v>129</v>
      </c>
      <c r="J20" s="147"/>
      <c r="K20" s="147"/>
      <c r="L20" s="148"/>
    </row>
    <row r="21" spans="1:13" ht="19.5" customHeight="1" x14ac:dyDescent="0.15">
      <c r="A21" s="153"/>
      <c r="B21" s="114"/>
      <c r="C21" s="156"/>
      <c r="D21" s="157"/>
      <c r="E21" s="60">
        <v>1</v>
      </c>
      <c r="F21" s="159"/>
      <c r="G21" s="64"/>
      <c r="H21" s="34"/>
      <c r="I21" s="149"/>
      <c r="J21" s="150"/>
      <c r="K21" s="150"/>
      <c r="L21" s="151"/>
    </row>
    <row r="22" spans="1:13" ht="19.5" customHeight="1" x14ac:dyDescent="0.15">
      <c r="A22" s="152" t="s">
        <v>37</v>
      </c>
      <c r="B22" s="162"/>
      <c r="C22" s="164"/>
      <c r="D22" s="155"/>
      <c r="E22" s="49"/>
      <c r="F22" s="158"/>
      <c r="G22" s="36"/>
      <c r="H22" s="50"/>
      <c r="I22" s="146"/>
      <c r="J22" s="147"/>
      <c r="K22" s="147"/>
      <c r="L22" s="148"/>
    </row>
    <row r="23" spans="1:13" ht="19.5" customHeight="1" x14ac:dyDescent="0.15">
      <c r="A23" s="153"/>
      <c r="B23" s="163"/>
      <c r="C23" s="156"/>
      <c r="D23" s="157"/>
      <c r="E23" s="33"/>
      <c r="F23" s="159"/>
      <c r="G23" s="37"/>
      <c r="H23" s="34"/>
      <c r="I23" s="149"/>
      <c r="J23" s="150"/>
      <c r="K23" s="150"/>
      <c r="L23" s="151"/>
    </row>
    <row r="24" spans="1:13" ht="19.5" customHeight="1" x14ac:dyDescent="0.15">
      <c r="A24" s="152" t="s">
        <v>38</v>
      </c>
      <c r="B24" s="162"/>
      <c r="C24" s="81"/>
      <c r="D24" s="82"/>
      <c r="E24" s="49"/>
      <c r="F24" s="158" t="s">
        <v>19</v>
      </c>
      <c r="G24" s="36"/>
      <c r="H24" s="50"/>
      <c r="I24" s="70"/>
      <c r="J24" s="71"/>
      <c r="K24" s="71"/>
      <c r="L24" s="72"/>
    </row>
    <row r="25" spans="1:13" ht="19.5" customHeight="1" x14ac:dyDescent="0.15">
      <c r="A25" s="153"/>
      <c r="B25" s="163"/>
      <c r="C25" s="90"/>
      <c r="D25" s="83"/>
      <c r="E25" s="60">
        <v>1</v>
      </c>
      <c r="F25" s="159"/>
      <c r="G25" s="37"/>
      <c r="H25" s="34"/>
      <c r="I25" s="65"/>
      <c r="J25" s="74" t="s">
        <v>156</v>
      </c>
      <c r="K25" s="74" t="s">
        <v>50</v>
      </c>
      <c r="L25" s="75" t="s">
        <v>142</v>
      </c>
    </row>
    <row r="26" spans="1:13" ht="19.5" customHeight="1" x14ac:dyDescent="0.15">
      <c r="A26" s="152" t="s">
        <v>133</v>
      </c>
      <c r="B26" s="162"/>
      <c r="C26" s="164"/>
      <c r="D26" s="155"/>
      <c r="E26" s="49"/>
      <c r="F26" s="158"/>
      <c r="G26" s="36"/>
      <c r="H26" s="50"/>
      <c r="I26" s="146"/>
      <c r="J26" s="147"/>
      <c r="K26" s="147"/>
      <c r="L26" s="148"/>
    </row>
    <row r="27" spans="1:13" ht="19.5" customHeight="1" x14ac:dyDescent="0.15">
      <c r="A27" s="153"/>
      <c r="B27" s="163"/>
      <c r="C27" s="156"/>
      <c r="D27" s="157"/>
      <c r="E27" s="33"/>
      <c r="F27" s="159"/>
      <c r="G27" s="37"/>
      <c r="H27" s="34"/>
      <c r="I27" s="149"/>
      <c r="J27" s="150"/>
      <c r="K27" s="150"/>
      <c r="L27" s="151"/>
    </row>
    <row r="28" spans="1:13" ht="19.5" customHeight="1" x14ac:dyDescent="0.15">
      <c r="A28" s="152" t="s">
        <v>39</v>
      </c>
      <c r="B28" s="162"/>
      <c r="C28" s="164"/>
      <c r="D28" s="155"/>
      <c r="E28" s="49"/>
      <c r="F28" s="158" t="s">
        <v>19</v>
      </c>
      <c r="G28" s="36"/>
      <c r="H28" s="50"/>
      <c r="I28" s="70"/>
      <c r="J28" s="71"/>
      <c r="K28" s="71"/>
      <c r="L28" s="72"/>
    </row>
    <row r="29" spans="1:13" ht="19.5" customHeight="1" x14ac:dyDescent="0.15">
      <c r="A29" s="153"/>
      <c r="B29" s="163"/>
      <c r="C29" s="156"/>
      <c r="D29" s="157"/>
      <c r="E29" s="60">
        <v>1</v>
      </c>
      <c r="F29" s="159"/>
      <c r="G29" s="37"/>
      <c r="H29" s="34"/>
      <c r="I29" s="65"/>
      <c r="J29" s="74" t="s">
        <v>156</v>
      </c>
      <c r="K29" s="74" t="s">
        <v>50</v>
      </c>
      <c r="L29" s="75" t="str">
        <f>L25</f>
        <v>施設清掃管理</v>
      </c>
    </row>
    <row r="30" spans="1:13" ht="19.5" customHeight="1" x14ac:dyDescent="0.15">
      <c r="A30" s="152" t="s">
        <v>132</v>
      </c>
      <c r="B30" s="162"/>
      <c r="C30" s="165"/>
      <c r="D30" s="166"/>
      <c r="E30" s="77"/>
      <c r="F30" s="158"/>
      <c r="G30" s="36"/>
      <c r="H30" s="51"/>
      <c r="I30" s="146"/>
      <c r="J30" s="147"/>
      <c r="K30" s="147"/>
      <c r="L30" s="148"/>
    </row>
    <row r="31" spans="1:13" ht="19.5" customHeight="1" x14ac:dyDescent="0.15">
      <c r="A31" s="153"/>
      <c r="B31" s="163"/>
      <c r="C31" s="167"/>
      <c r="D31" s="168"/>
      <c r="E31" s="78"/>
      <c r="F31" s="159"/>
      <c r="G31" s="37"/>
      <c r="H31" s="34"/>
      <c r="I31" s="149"/>
      <c r="J31" s="150"/>
      <c r="K31" s="150"/>
      <c r="L31" s="151"/>
    </row>
    <row r="32" spans="1:13" ht="19.5" customHeight="1" x14ac:dyDescent="0.15">
      <c r="A32" s="89" t="s">
        <v>7</v>
      </c>
      <c r="B32" s="89" t="s">
        <v>6</v>
      </c>
      <c r="C32" s="118" t="s">
        <v>3</v>
      </c>
      <c r="D32" s="119"/>
      <c r="E32" s="89" t="s">
        <v>8</v>
      </c>
      <c r="F32" s="89" t="s">
        <v>9</v>
      </c>
      <c r="G32" s="89" t="s">
        <v>10</v>
      </c>
      <c r="H32" s="89" t="s">
        <v>11</v>
      </c>
      <c r="I32" s="169" t="s">
        <v>34</v>
      </c>
      <c r="J32" s="169"/>
      <c r="K32" s="169"/>
      <c r="L32" s="169"/>
    </row>
    <row r="33" spans="1:16" ht="19.5" customHeight="1" x14ac:dyDescent="0.15">
      <c r="A33" s="139" t="s">
        <v>21</v>
      </c>
      <c r="B33" s="152"/>
      <c r="C33" s="164"/>
      <c r="D33" s="155"/>
      <c r="E33" s="49"/>
      <c r="F33" s="158" t="s">
        <v>19</v>
      </c>
      <c r="G33" s="39"/>
      <c r="H33" s="50"/>
      <c r="I33" s="70"/>
      <c r="J33" s="30"/>
      <c r="K33" s="30"/>
      <c r="L33" s="31"/>
    </row>
    <row r="34" spans="1:16" ht="19.5" customHeight="1" x14ac:dyDescent="0.15">
      <c r="A34" s="141"/>
      <c r="B34" s="153"/>
      <c r="C34" s="115"/>
      <c r="D34" s="157"/>
      <c r="E34" s="60">
        <v>1</v>
      </c>
      <c r="F34" s="159"/>
      <c r="G34" s="40"/>
      <c r="H34" s="34"/>
      <c r="I34" s="65"/>
      <c r="J34" s="74" t="s">
        <v>156</v>
      </c>
      <c r="K34" s="47" t="s">
        <v>50</v>
      </c>
      <c r="L34" s="35" t="str">
        <f>L25</f>
        <v>施設清掃管理</v>
      </c>
    </row>
    <row r="35" spans="1:16" ht="19.5" customHeight="1" x14ac:dyDescent="0.15">
      <c r="A35" s="109" t="s">
        <v>2</v>
      </c>
      <c r="B35" s="161"/>
      <c r="C35" s="164"/>
      <c r="D35" s="155"/>
      <c r="E35" s="49"/>
      <c r="F35" s="158"/>
      <c r="G35" s="39"/>
      <c r="H35" s="50"/>
      <c r="I35" s="146"/>
      <c r="J35" s="147"/>
      <c r="K35" s="147"/>
      <c r="L35" s="148"/>
    </row>
    <row r="36" spans="1:16" ht="19.5" customHeight="1" x14ac:dyDescent="0.15">
      <c r="A36" s="110"/>
      <c r="B36" s="114"/>
      <c r="C36" s="115"/>
      <c r="D36" s="157"/>
      <c r="E36" s="60">
        <v>1</v>
      </c>
      <c r="F36" s="159"/>
      <c r="G36" s="40"/>
      <c r="H36" s="34"/>
      <c r="I36" s="149"/>
      <c r="J36" s="150"/>
      <c r="K36" s="150"/>
      <c r="L36" s="151"/>
    </row>
    <row r="37" spans="1:16" ht="19.5" customHeight="1" x14ac:dyDescent="0.15">
      <c r="A37" s="152" t="s">
        <v>98</v>
      </c>
      <c r="B37" s="162" t="s">
        <v>127</v>
      </c>
      <c r="C37" s="164"/>
      <c r="D37" s="155"/>
      <c r="E37" s="49"/>
      <c r="F37" s="158" t="s">
        <v>19</v>
      </c>
      <c r="G37" s="36"/>
      <c r="H37" s="50"/>
      <c r="I37" s="146" t="s">
        <v>128</v>
      </c>
      <c r="J37" s="147"/>
      <c r="K37" s="147"/>
      <c r="L37" s="148"/>
    </row>
    <row r="38" spans="1:16" ht="19.5" customHeight="1" x14ac:dyDescent="0.15">
      <c r="A38" s="153"/>
      <c r="B38" s="163"/>
      <c r="C38" s="115"/>
      <c r="D38" s="157"/>
      <c r="E38" s="60">
        <v>1</v>
      </c>
      <c r="F38" s="159"/>
      <c r="G38" s="37"/>
      <c r="H38" s="34"/>
      <c r="I38" s="149"/>
      <c r="J38" s="150"/>
      <c r="K38" s="150"/>
      <c r="L38" s="151"/>
    </row>
    <row r="39" spans="1:16" ht="19.5" customHeight="1" x14ac:dyDescent="0.15">
      <c r="A39" s="109" t="s">
        <v>2</v>
      </c>
      <c r="B39" s="162"/>
      <c r="C39" s="164"/>
      <c r="D39" s="155"/>
      <c r="E39" s="49"/>
      <c r="F39" s="158"/>
      <c r="G39" s="36"/>
      <c r="H39" s="50"/>
      <c r="I39" s="70"/>
      <c r="J39" s="71"/>
      <c r="K39" s="71"/>
      <c r="L39" s="72"/>
    </row>
    <row r="40" spans="1:16" ht="19.5" customHeight="1" x14ac:dyDescent="0.15">
      <c r="A40" s="110"/>
      <c r="B40" s="163"/>
      <c r="C40" s="115"/>
      <c r="D40" s="157"/>
      <c r="E40" s="41"/>
      <c r="F40" s="159"/>
      <c r="G40" s="37"/>
      <c r="H40" s="34"/>
      <c r="I40" s="73"/>
      <c r="J40" s="74"/>
      <c r="K40" s="74"/>
      <c r="L40" s="75"/>
    </row>
    <row r="41" spans="1:16" ht="19.5" customHeight="1" x14ac:dyDescent="0.15">
      <c r="A41" s="152" t="s">
        <v>100</v>
      </c>
      <c r="B41" s="162"/>
      <c r="C41" s="164"/>
      <c r="D41" s="155"/>
      <c r="E41" s="49"/>
      <c r="F41" s="158" t="s">
        <v>19</v>
      </c>
      <c r="G41" s="36"/>
      <c r="H41" s="50"/>
      <c r="I41" s="70"/>
      <c r="J41" s="71"/>
      <c r="K41" s="71"/>
      <c r="L41" s="72"/>
    </row>
    <row r="42" spans="1:16" ht="19.5" customHeight="1" x14ac:dyDescent="0.15">
      <c r="A42" s="153"/>
      <c r="B42" s="163"/>
      <c r="C42" s="115"/>
      <c r="D42" s="157"/>
      <c r="E42" s="60">
        <v>1</v>
      </c>
      <c r="F42" s="159"/>
      <c r="G42" s="37"/>
      <c r="H42" s="34"/>
      <c r="I42" s="65"/>
      <c r="J42" s="74" t="s">
        <v>143</v>
      </c>
      <c r="K42" s="74"/>
      <c r="L42" s="75"/>
    </row>
    <row r="43" spans="1:16" ht="19.5" customHeight="1" x14ac:dyDescent="0.15">
      <c r="A43" s="109" t="s">
        <v>101</v>
      </c>
      <c r="B43" s="139"/>
      <c r="C43" s="164"/>
      <c r="D43" s="155"/>
      <c r="E43" s="170"/>
      <c r="F43" s="158"/>
      <c r="G43" s="42"/>
      <c r="H43" s="51"/>
      <c r="I43" s="70"/>
      <c r="J43" s="71"/>
      <c r="K43" s="71"/>
      <c r="L43" s="72"/>
    </row>
    <row r="44" spans="1:16" ht="19.5" customHeight="1" x14ac:dyDescent="0.15">
      <c r="A44" s="110"/>
      <c r="B44" s="141"/>
      <c r="C44" s="115"/>
      <c r="D44" s="157"/>
      <c r="E44" s="171"/>
      <c r="F44" s="159"/>
      <c r="G44" s="43"/>
      <c r="H44" s="34"/>
      <c r="I44" s="73"/>
      <c r="J44" s="74"/>
      <c r="K44" s="74"/>
      <c r="L44" s="75"/>
      <c r="N44" s="85"/>
      <c r="O44" s="54"/>
      <c r="P44" s="54"/>
    </row>
    <row r="45" spans="1:16" ht="19.5" customHeight="1" x14ac:dyDescent="0.15">
      <c r="A45" s="152"/>
      <c r="B45" s="152"/>
      <c r="C45" s="164"/>
      <c r="D45" s="155"/>
      <c r="E45" s="49"/>
      <c r="F45" s="158"/>
      <c r="G45" s="42"/>
      <c r="H45" s="50"/>
      <c r="I45" s="146"/>
      <c r="J45" s="147"/>
      <c r="K45" s="147"/>
      <c r="L45" s="148"/>
      <c r="N45" s="54"/>
      <c r="O45" s="54"/>
      <c r="P45" s="54"/>
    </row>
    <row r="46" spans="1:16" ht="19.5" customHeight="1" x14ac:dyDescent="0.15">
      <c r="A46" s="153"/>
      <c r="B46" s="153"/>
      <c r="C46" s="115"/>
      <c r="D46" s="157"/>
      <c r="E46" s="66"/>
      <c r="F46" s="159"/>
      <c r="G46" s="43"/>
      <c r="H46" s="34"/>
      <c r="I46" s="149"/>
      <c r="J46" s="150"/>
      <c r="K46" s="150"/>
      <c r="L46" s="151"/>
    </row>
    <row r="47" spans="1:16" ht="19.5" customHeight="1" x14ac:dyDescent="0.15">
      <c r="A47" s="152"/>
      <c r="B47" s="152"/>
      <c r="C47" s="164"/>
      <c r="D47" s="155"/>
      <c r="E47" s="49"/>
      <c r="F47" s="158"/>
      <c r="G47" s="44"/>
      <c r="H47" s="50"/>
      <c r="I47" s="146"/>
      <c r="J47" s="147"/>
      <c r="K47" s="147"/>
      <c r="L47" s="148"/>
    </row>
    <row r="48" spans="1:16" ht="19.5" customHeight="1" x14ac:dyDescent="0.15">
      <c r="A48" s="153"/>
      <c r="B48" s="153"/>
      <c r="C48" s="115"/>
      <c r="D48" s="157"/>
      <c r="E48" s="80"/>
      <c r="F48" s="172"/>
      <c r="G48" s="45"/>
      <c r="H48" s="38"/>
      <c r="I48" s="149"/>
      <c r="J48" s="150"/>
      <c r="K48" s="150"/>
      <c r="L48" s="151"/>
    </row>
    <row r="49" spans="1:12" ht="19.5" customHeight="1" x14ac:dyDescent="0.15">
      <c r="A49" s="152"/>
      <c r="B49" s="152"/>
      <c r="C49" s="164"/>
      <c r="D49" s="155"/>
      <c r="E49" s="49"/>
      <c r="F49" s="158"/>
      <c r="G49" s="42"/>
      <c r="H49" s="50"/>
      <c r="I49" s="146"/>
      <c r="J49" s="147"/>
      <c r="K49" s="147"/>
      <c r="L49" s="148"/>
    </row>
    <row r="50" spans="1:12" ht="19.5" customHeight="1" x14ac:dyDescent="0.15">
      <c r="A50" s="153"/>
      <c r="B50" s="153"/>
      <c r="C50" s="115"/>
      <c r="D50" s="157"/>
      <c r="E50" s="67"/>
      <c r="F50" s="172"/>
      <c r="G50" s="43"/>
      <c r="H50" s="34"/>
      <c r="I50" s="149"/>
      <c r="J50" s="150"/>
      <c r="K50" s="150"/>
      <c r="L50" s="151"/>
    </row>
    <row r="51" spans="1:12" ht="19.5" customHeight="1" x14ac:dyDescent="0.15">
      <c r="A51" s="152"/>
      <c r="B51" s="109"/>
      <c r="C51" s="164"/>
      <c r="D51" s="155"/>
      <c r="E51" s="77"/>
      <c r="F51" s="76"/>
      <c r="G51" s="42"/>
      <c r="H51" s="51"/>
      <c r="I51" s="146"/>
      <c r="J51" s="147"/>
      <c r="K51" s="147"/>
      <c r="L51" s="148"/>
    </row>
    <row r="52" spans="1:12" ht="19.5" customHeight="1" x14ac:dyDescent="0.15">
      <c r="A52" s="114"/>
      <c r="B52" s="102"/>
      <c r="C52" s="115"/>
      <c r="D52" s="157"/>
      <c r="E52" s="78"/>
      <c r="F52" s="79"/>
      <c r="G52" s="43"/>
      <c r="H52" s="38"/>
      <c r="I52" s="149"/>
      <c r="J52" s="150"/>
      <c r="K52" s="150"/>
      <c r="L52" s="151"/>
    </row>
    <row r="53" spans="1:12" ht="19.5" customHeight="1" x14ac:dyDescent="0.15">
      <c r="A53" s="152"/>
      <c r="B53" s="109"/>
      <c r="C53" s="165"/>
      <c r="D53" s="166"/>
      <c r="E53" s="77"/>
      <c r="F53" s="76"/>
      <c r="G53" s="92"/>
      <c r="H53" s="51"/>
      <c r="I53" s="146"/>
      <c r="J53" s="147"/>
      <c r="K53" s="147"/>
      <c r="L53" s="148"/>
    </row>
    <row r="54" spans="1:12" ht="19.5" customHeight="1" x14ac:dyDescent="0.15">
      <c r="A54" s="114"/>
      <c r="B54" s="102"/>
      <c r="C54" s="167"/>
      <c r="D54" s="168"/>
      <c r="E54" s="78"/>
      <c r="F54" s="79"/>
      <c r="G54" s="46"/>
      <c r="H54" s="53"/>
      <c r="I54" s="149"/>
      <c r="J54" s="150"/>
      <c r="K54" s="150"/>
      <c r="L54" s="151"/>
    </row>
    <row r="55" spans="1:12" ht="19.5" customHeight="1" x14ac:dyDescent="0.15">
      <c r="A55" s="139"/>
      <c r="B55" s="109"/>
      <c r="C55" s="165"/>
      <c r="D55" s="166"/>
      <c r="E55" s="170"/>
      <c r="F55" s="158"/>
      <c r="G55" s="44"/>
      <c r="H55" s="51"/>
      <c r="I55" s="146"/>
      <c r="J55" s="147"/>
      <c r="K55" s="147"/>
      <c r="L55" s="148"/>
    </row>
    <row r="56" spans="1:12" ht="19.5" customHeight="1" x14ac:dyDescent="0.15">
      <c r="A56" s="141"/>
      <c r="B56" s="102"/>
      <c r="C56" s="167"/>
      <c r="D56" s="168"/>
      <c r="E56" s="171"/>
      <c r="F56" s="172"/>
      <c r="G56" s="45"/>
      <c r="H56" s="38"/>
      <c r="I56" s="149"/>
      <c r="J56" s="150"/>
      <c r="K56" s="150"/>
      <c r="L56" s="151"/>
    </row>
    <row r="57" spans="1:12" ht="19.5" customHeight="1" x14ac:dyDescent="0.15">
      <c r="A57" s="139"/>
      <c r="B57" s="109"/>
      <c r="C57" s="165"/>
      <c r="D57" s="166"/>
      <c r="E57" s="77"/>
      <c r="F57" s="76"/>
      <c r="G57" s="44"/>
      <c r="H57" s="51"/>
      <c r="I57" s="146"/>
      <c r="J57" s="147"/>
      <c r="K57" s="147"/>
      <c r="L57" s="148"/>
    </row>
    <row r="58" spans="1:12" ht="19.5" customHeight="1" x14ac:dyDescent="0.15">
      <c r="A58" s="141"/>
      <c r="B58" s="102"/>
      <c r="C58" s="167"/>
      <c r="D58" s="168"/>
      <c r="E58" s="78"/>
      <c r="F58" s="79"/>
      <c r="G58" s="45"/>
      <c r="H58" s="38"/>
      <c r="I58" s="149"/>
      <c r="J58" s="150"/>
      <c r="K58" s="150"/>
      <c r="L58" s="151"/>
    </row>
    <row r="59" spans="1:12" ht="19.5" customHeight="1" x14ac:dyDescent="0.15">
      <c r="A59" s="139"/>
      <c r="B59" s="109"/>
      <c r="C59" s="165"/>
      <c r="D59" s="166"/>
      <c r="E59" s="170"/>
      <c r="F59" s="158"/>
      <c r="G59" s="44"/>
      <c r="H59" s="51"/>
      <c r="I59" s="146"/>
      <c r="J59" s="147"/>
      <c r="K59" s="147"/>
      <c r="L59" s="148"/>
    </row>
    <row r="60" spans="1:12" ht="19.5" customHeight="1" x14ac:dyDescent="0.15">
      <c r="A60" s="141"/>
      <c r="B60" s="102"/>
      <c r="C60" s="167"/>
      <c r="D60" s="168"/>
      <c r="E60" s="173"/>
      <c r="F60" s="172"/>
      <c r="G60" s="45"/>
      <c r="H60" s="38"/>
      <c r="I60" s="149"/>
      <c r="J60" s="150"/>
      <c r="K60" s="150"/>
      <c r="L60" s="151"/>
    </row>
    <row r="61" spans="1:12" ht="19.5" customHeight="1" x14ac:dyDescent="0.15">
      <c r="A61" s="174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2" ht="21" customHeight="1" x14ac:dyDescent="0.15">
      <c r="A62" s="85"/>
      <c r="I62" s="48"/>
      <c r="J62" s="48"/>
      <c r="K62" s="48"/>
      <c r="L62" s="48"/>
    </row>
    <row r="63" spans="1:12" ht="21" customHeight="1" x14ac:dyDescent="0.15">
      <c r="A63" s="85"/>
      <c r="I63" s="48"/>
      <c r="J63" s="48"/>
      <c r="K63" s="48"/>
      <c r="L63" s="48"/>
    </row>
    <row r="64" spans="1:12" ht="21" customHeight="1" x14ac:dyDescent="0.15">
      <c r="A64" s="86"/>
      <c r="I64" s="48"/>
      <c r="J64" s="48"/>
      <c r="K64" s="48"/>
      <c r="L64" s="48"/>
    </row>
    <row r="65" spans="1:12" ht="21" customHeight="1" x14ac:dyDescent="0.15">
      <c r="A65" s="86"/>
      <c r="I65" s="48"/>
      <c r="J65" s="48"/>
      <c r="K65" s="48"/>
      <c r="L65" s="48"/>
    </row>
    <row r="66" spans="1:12" ht="21" customHeight="1" x14ac:dyDescent="0.15">
      <c r="A66" s="86"/>
      <c r="I66" s="48"/>
      <c r="J66" s="48"/>
      <c r="K66" s="48"/>
      <c r="L66" s="48"/>
    </row>
    <row r="67" spans="1:12" ht="21" customHeight="1" x14ac:dyDescent="0.15">
      <c r="A67" s="85"/>
      <c r="B67" s="86"/>
      <c r="C67" s="176"/>
      <c r="D67" s="176"/>
      <c r="E67" s="17"/>
      <c r="F67" s="84"/>
      <c r="G67" s="86"/>
      <c r="H67" s="16"/>
      <c r="I67" s="177"/>
      <c r="J67" s="178"/>
      <c r="K67" s="178"/>
      <c r="L67" s="178"/>
    </row>
    <row r="68" spans="1:12" ht="21" customHeight="1" x14ac:dyDescent="0.15">
      <c r="A68" s="85"/>
      <c r="B68" s="86"/>
      <c r="C68" s="84"/>
      <c r="D68" s="84"/>
      <c r="E68" s="17"/>
      <c r="F68" s="84"/>
      <c r="G68" s="86"/>
      <c r="H68" s="16"/>
      <c r="I68" s="179"/>
      <c r="J68" s="179"/>
      <c r="K68" s="179"/>
      <c r="L68" s="179"/>
    </row>
    <row r="69" spans="1:12" ht="21" customHeight="1" x14ac:dyDescent="0.15">
      <c r="A69" s="85"/>
      <c r="B69" s="86"/>
      <c r="C69" s="177"/>
      <c r="D69" s="177"/>
      <c r="E69" s="17"/>
      <c r="F69" s="84"/>
      <c r="G69" s="86"/>
      <c r="H69" s="16"/>
      <c r="I69" s="179"/>
      <c r="J69" s="179"/>
      <c r="K69" s="179"/>
      <c r="L69" s="179"/>
    </row>
    <row r="70" spans="1:12" ht="21" customHeight="1" x14ac:dyDescent="0.15">
      <c r="A70" s="85"/>
      <c r="B70" s="86"/>
      <c r="C70" s="86"/>
      <c r="D70" s="86"/>
      <c r="E70" s="17"/>
      <c r="F70" s="84"/>
      <c r="G70" s="86"/>
      <c r="H70" s="16"/>
      <c r="I70" s="176"/>
      <c r="J70" s="176"/>
      <c r="K70" s="176"/>
      <c r="L70" s="176"/>
    </row>
    <row r="71" spans="1:12" ht="21" customHeight="1" x14ac:dyDescent="0.15">
      <c r="A71" s="85"/>
      <c r="B71" s="86"/>
      <c r="C71" s="86"/>
      <c r="D71" s="86"/>
      <c r="E71" s="17"/>
      <c r="F71" s="84"/>
      <c r="G71" s="86"/>
      <c r="H71" s="16"/>
      <c r="I71" s="177"/>
      <c r="J71" s="178"/>
      <c r="K71" s="178"/>
      <c r="L71" s="178"/>
    </row>
    <row r="72" spans="1:12" ht="21" customHeight="1" x14ac:dyDescent="0.15">
      <c r="A72" s="85"/>
      <c r="B72" s="86"/>
      <c r="C72" s="86"/>
      <c r="D72" s="86"/>
      <c r="E72" s="17"/>
      <c r="F72" s="84"/>
      <c r="G72" s="86"/>
      <c r="H72" s="16"/>
      <c r="I72" s="176"/>
      <c r="J72" s="176"/>
      <c r="K72" s="176"/>
      <c r="L72" s="176"/>
    </row>
    <row r="73" spans="1:12" ht="21" customHeight="1" x14ac:dyDescent="0.15">
      <c r="A73" s="85"/>
      <c r="B73" s="86"/>
      <c r="C73" s="176"/>
      <c r="D73" s="176"/>
      <c r="E73" s="17"/>
      <c r="F73" s="84"/>
      <c r="G73" s="86"/>
      <c r="H73" s="16"/>
      <c r="I73" s="176"/>
      <c r="J73" s="176"/>
      <c r="K73" s="176"/>
      <c r="L73" s="176"/>
    </row>
    <row r="74" spans="1:12" ht="21" customHeight="1" x14ac:dyDescent="0.15">
      <c r="A74" s="85"/>
      <c r="B74" s="86"/>
      <c r="C74" s="177"/>
      <c r="D74" s="177"/>
      <c r="E74" s="17"/>
      <c r="F74" s="84"/>
      <c r="G74" s="86"/>
      <c r="H74" s="16"/>
      <c r="I74" s="176"/>
      <c r="J74" s="176"/>
      <c r="K74" s="176"/>
      <c r="L74" s="176"/>
    </row>
    <row r="75" spans="1:12" ht="20.100000000000001" customHeight="1" x14ac:dyDescent="0.15">
      <c r="A75" s="91"/>
      <c r="B75" s="91"/>
      <c r="C75" s="91"/>
      <c r="D75" s="91"/>
      <c r="E75" s="91"/>
      <c r="F75" s="91"/>
      <c r="G75" s="91"/>
      <c r="H75" s="91"/>
      <c r="I75" s="176"/>
      <c r="J75" s="176"/>
      <c r="K75" s="176"/>
      <c r="L75" s="176"/>
    </row>
    <row r="76" spans="1:12" x14ac:dyDescent="0.15">
      <c r="A76" s="91"/>
      <c r="B76" s="91"/>
      <c r="C76" s="91"/>
      <c r="D76" s="91"/>
      <c r="E76" s="91"/>
      <c r="F76" s="91"/>
      <c r="G76" s="91"/>
      <c r="H76" s="91"/>
      <c r="I76" s="177"/>
      <c r="J76" s="178"/>
      <c r="K76" s="178"/>
      <c r="L76" s="178"/>
    </row>
    <row r="77" spans="1:12" x14ac:dyDescent="0.15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</row>
    <row r="78" spans="1:12" x14ac:dyDescent="0.15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</row>
    <row r="79" spans="1:12" x14ac:dyDescent="0.15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</row>
    <row r="80" spans="1:12" x14ac:dyDescent="0.15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</row>
    <row r="81" spans="1:12" x14ac:dyDescent="0.15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</row>
    <row r="82" spans="1:12" x14ac:dyDescent="0.15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</row>
    <row r="83" spans="1:12" x14ac:dyDescent="0.15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</row>
    <row r="84" spans="1:12" x14ac:dyDescent="0.15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</row>
    <row r="85" spans="1:12" x14ac:dyDescent="0.15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</row>
    <row r="86" spans="1:12" x14ac:dyDescent="0.15">
      <c r="I86" s="91"/>
      <c r="J86" s="91"/>
      <c r="K86" s="91"/>
      <c r="L86" s="91"/>
    </row>
    <row r="87" spans="1:12" x14ac:dyDescent="0.15">
      <c r="I87" s="91"/>
      <c r="J87" s="91"/>
      <c r="K87" s="91"/>
      <c r="L87" s="91"/>
    </row>
  </sheetData>
  <mergeCells count="156">
    <mergeCell ref="A61:L61"/>
    <mergeCell ref="C67:D67"/>
    <mergeCell ref="I67:L67"/>
    <mergeCell ref="I68:L68"/>
    <mergeCell ref="C69:D69"/>
    <mergeCell ref="I69:L69"/>
    <mergeCell ref="I75:L75"/>
    <mergeCell ref="I76:L76"/>
    <mergeCell ref="I70:L70"/>
    <mergeCell ref="I71:L71"/>
    <mergeCell ref="I72:L72"/>
    <mergeCell ref="C73:D73"/>
    <mergeCell ref="I73:L73"/>
    <mergeCell ref="C74:D74"/>
    <mergeCell ref="I74:L74"/>
    <mergeCell ref="A57:A58"/>
    <mergeCell ref="B57:B58"/>
    <mergeCell ref="C57:D58"/>
    <mergeCell ref="I57:L58"/>
    <mergeCell ref="A59:A60"/>
    <mergeCell ref="B59:B60"/>
    <mergeCell ref="C59:D60"/>
    <mergeCell ref="E59:E60"/>
    <mergeCell ref="F59:F60"/>
    <mergeCell ref="I59:L60"/>
    <mergeCell ref="A55:A56"/>
    <mergeCell ref="B55:B56"/>
    <mergeCell ref="C55:D56"/>
    <mergeCell ref="E55:E56"/>
    <mergeCell ref="F55:F56"/>
    <mergeCell ref="I55:L56"/>
    <mergeCell ref="A51:A52"/>
    <mergeCell ref="B51:B52"/>
    <mergeCell ref="C51:C52"/>
    <mergeCell ref="D51:D52"/>
    <mergeCell ref="I51:L52"/>
    <mergeCell ref="A53:A54"/>
    <mergeCell ref="B53:B54"/>
    <mergeCell ref="C53:D54"/>
    <mergeCell ref="I53:L54"/>
    <mergeCell ref="A49:A50"/>
    <mergeCell ref="B49:B50"/>
    <mergeCell ref="C49:C50"/>
    <mergeCell ref="D49:D50"/>
    <mergeCell ref="F49:F50"/>
    <mergeCell ref="I49:L50"/>
    <mergeCell ref="I45:L46"/>
    <mergeCell ref="A47:A48"/>
    <mergeCell ref="B47:B48"/>
    <mergeCell ref="C47:D48"/>
    <mergeCell ref="F47:F48"/>
    <mergeCell ref="I47:L48"/>
    <mergeCell ref="A43:A44"/>
    <mergeCell ref="B43:B44"/>
    <mergeCell ref="C43:D44"/>
    <mergeCell ref="E43:E44"/>
    <mergeCell ref="F43:F44"/>
    <mergeCell ref="A45:A46"/>
    <mergeCell ref="B45:B46"/>
    <mergeCell ref="C45:C46"/>
    <mergeCell ref="D45:D46"/>
    <mergeCell ref="F45:F46"/>
    <mergeCell ref="A39:A40"/>
    <mergeCell ref="B39:B40"/>
    <mergeCell ref="C39:C40"/>
    <mergeCell ref="D39:D40"/>
    <mergeCell ref="F39:F40"/>
    <mergeCell ref="A41:A42"/>
    <mergeCell ref="B41:B42"/>
    <mergeCell ref="C41:C42"/>
    <mergeCell ref="D41:D42"/>
    <mergeCell ref="F41:F42"/>
    <mergeCell ref="I35:L36"/>
    <mergeCell ref="A37:A38"/>
    <mergeCell ref="B37:B38"/>
    <mergeCell ref="C37:C38"/>
    <mergeCell ref="D37:D38"/>
    <mergeCell ref="F37:F38"/>
    <mergeCell ref="I37:L38"/>
    <mergeCell ref="A33:A34"/>
    <mergeCell ref="B33:B34"/>
    <mergeCell ref="C33:C34"/>
    <mergeCell ref="D33:D34"/>
    <mergeCell ref="F33:F34"/>
    <mergeCell ref="A35:A36"/>
    <mergeCell ref="B35:B36"/>
    <mergeCell ref="C35:C36"/>
    <mergeCell ref="D35:D36"/>
    <mergeCell ref="F35:F36"/>
    <mergeCell ref="A30:A31"/>
    <mergeCell ref="B30:B31"/>
    <mergeCell ref="C30:D31"/>
    <mergeCell ref="F30:F31"/>
    <mergeCell ref="I30:L31"/>
    <mergeCell ref="C32:D32"/>
    <mergeCell ref="I32:L32"/>
    <mergeCell ref="I26:L27"/>
    <mergeCell ref="A28:A29"/>
    <mergeCell ref="B28:B29"/>
    <mergeCell ref="C28:C29"/>
    <mergeCell ref="D28:D29"/>
    <mergeCell ref="F28:F29"/>
    <mergeCell ref="A24:A25"/>
    <mergeCell ref="B24:B25"/>
    <mergeCell ref="F24:F25"/>
    <mergeCell ref="A26:A27"/>
    <mergeCell ref="B26:B27"/>
    <mergeCell ref="C26:C27"/>
    <mergeCell ref="D26:D27"/>
    <mergeCell ref="F26:F27"/>
    <mergeCell ref="A22:A23"/>
    <mergeCell ref="B22:B23"/>
    <mergeCell ref="C22:C23"/>
    <mergeCell ref="D22:D23"/>
    <mergeCell ref="F22:F23"/>
    <mergeCell ref="I22:L23"/>
    <mergeCell ref="A18:A19"/>
    <mergeCell ref="B18:B19"/>
    <mergeCell ref="C18:D19"/>
    <mergeCell ref="F18:F19"/>
    <mergeCell ref="I18:L19"/>
    <mergeCell ref="A20:A21"/>
    <mergeCell ref="B20:B21"/>
    <mergeCell ref="C20:D21"/>
    <mergeCell ref="F20:F21"/>
    <mergeCell ref="I20:L21"/>
    <mergeCell ref="H14:H15"/>
    <mergeCell ref="I14:K14"/>
    <mergeCell ref="I15:K15"/>
    <mergeCell ref="A16:L16"/>
    <mergeCell ref="C17:D17"/>
    <mergeCell ref="I17:L17"/>
    <mergeCell ref="B9:G9"/>
    <mergeCell ref="I9:L9"/>
    <mergeCell ref="A10:A15"/>
    <mergeCell ref="B10:G15"/>
    <mergeCell ref="H10:H11"/>
    <mergeCell ref="I10:L10"/>
    <mergeCell ref="I11:L11"/>
    <mergeCell ref="H12:H13"/>
    <mergeCell ref="I12:K12"/>
    <mergeCell ref="I13:K13"/>
    <mergeCell ref="J5:J7"/>
    <mergeCell ref="K5:K7"/>
    <mergeCell ref="L5:L7"/>
    <mergeCell ref="D8:E8"/>
    <mergeCell ref="G8:H8"/>
    <mergeCell ref="J8:L8"/>
    <mergeCell ref="D3:I3"/>
    <mergeCell ref="A4:C7"/>
    <mergeCell ref="D5:D7"/>
    <mergeCell ref="E5:E7"/>
    <mergeCell ref="F5:F7"/>
    <mergeCell ref="G5:G7"/>
    <mergeCell ref="H5:H7"/>
    <mergeCell ref="I5:I7"/>
  </mergeCells>
  <phoneticPr fontId="3"/>
  <printOptions horizontalCentered="1"/>
  <pageMargins left="0.39370078740157483" right="0.39370078740157483" top="0.39370078740157483" bottom="0.19685039370078741" header="0.51181102362204722" footer="0.51181102362204722"/>
  <pageSetup paperSize="9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16" sqref="A16:L16"/>
    </sheetView>
  </sheetViews>
  <sheetFormatPr defaultRowHeight="13.5" x14ac:dyDescent="0.15"/>
  <cols>
    <col min="14" max="14" width="13.125" customWidth="1"/>
    <col min="15" max="15" width="13.375" customWidth="1"/>
  </cols>
  <sheetData/>
  <phoneticPr fontId="3"/>
  <pageMargins left="0.8" right="0.31" top="0.75" bottom="0.36" header="0.3" footer="0.2"/>
  <pageSetup paperSize="9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view="pageBreakPreview" topLeftCell="B36" zoomScaleNormal="75" workbookViewId="0">
      <selection activeCell="K8" sqref="K8"/>
    </sheetView>
  </sheetViews>
  <sheetFormatPr defaultRowHeight="20.100000000000001" customHeight="1" x14ac:dyDescent="0.15"/>
  <cols>
    <col min="1" max="1" width="1.625" style="1" hidden="1" customWidth="1"/>
    <col min="2" max="2" width="1.625" style="1" customWidth="1"/>
    <col min="3" max="3" width="14.5" style="1" customWidth="1"/>
    <col min="4" max="4" width="6.75" style="1" customWidth="1"/>
    <col min="5" max="5" width="15.625" style="1" customWidth="1"/>
    <col min="6" max="6" width="6" style="1" customWidth="1"/>
    <col min="7" max="7" width="12.75" style="1" customWidth="1"/>
    <col min="8" max="8" width="14.875" style="1" customWidth="1"/>
    <col min="9" max="9" width="6.875" style="1" customWidth="1"/>
    <col min="10" max="10" width="8.625" style="8" customWidth="1"/>
    <col min="11" max="11" width="14.25" style="1" customWidth="1"/>
    <col min="12" max="14" width="10.625" style="1" customWidth="1"/>
    <col min="15" max="15" width="5.25" style="1" customWidth="1"/>
    <col min="16" max="16" width="1.625" style="1" customWidth="1"/>
    <col min="17" max="17" width="9" style="1" customWidth="1"/>
    <col min="18" max="16384" width="9" style="1"/>
  </cols>
  <sheetData>
    <row r="1" spans="1:16" ht="21" customHeight="1" x14ac:dyDescent="0.15">
      <c r="A1" s="180"/>
      <c r="B1" s="180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</row>
    <row r="2" spans="1:16" ht="29.25" customHeight="1" x14ac:dyDescent="0.15">
      <c r="A2" s="27"/>
      <c r="B2" s="2"/>
      <c r="C2" s="187" t="s">
        <v>102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6" t="s">
        <v>27</v>
      </c>
      <c r="O2" s="185"/>
      <c r="P2" s="2"/>
    </row>
    <row r="3" spans="1:16" ht="29.25" customHeight="1" x14ac:dyDescent="0.15">
      <c r="C3" s="5" t="s">
        <v>13</v>
      </c>
      <c r="D3" s="23"/>
      <c r="E3" s="182">
        <f>K9</f>
        <v>0</v>
      </c>
      <c r="F3" s="182"/>
      <c r="G3" s="7" t="s">
        <v>14</v>
      </c>
      <c r="H3" s="183"/>
      <c r="I3" s="183"/>
      <c r="J3" s="183"/>
      <c r="K3" s="183"/>
      <c r="L3" s="183"/>
      <c r="M3" s="183"/>
      <c r="N3" s="183"/>
      <c r="O3" s="184"/>
    </row>
    <row r="4" spans="1:16" ht="29.25" customHeight="1" x14ac:dyDescent="0.15">
      <c r="C4" s="4" t="s">
        <v>7</v>
      </c>
      <c r="D4" s="120" t="s">
        <v>41</v>
      </c>
      <c r="E4" s="185"/>
      <c r="F4" s="118" t="s">
        <v>3</v>
      </c>
      <c r="G4" s="119"/>
      <c r="H4" s="4" t="s">
        <v>8</v>
      </c>
      <c r="I4" s="4" t="s">
        <v>40</v>
      </c>
      <c r="J4" s="13" t="s">
        <v>10</v>
      </c>
      <c r="K4" s="4" t="s">
        <v>11</v>
      </c>
      <c r="L4" s="118" t="s">
        <v>42</v>
      </c>
      <c r="M4" s="119"/>
      <c r="N4" s="119"/>
      <c r="O4" s="119"/>
    </row>
    <row r="5" spans="1:16" ht="32.25" customHeight="1" x14ac:dyDescent="0.15">
      <c r="C5" s="55" t="s">
        <v>103</v>
      </c>
      <c r="D5" s="189" t="s">
        <v>104</v>
      </c>
      <c r="E5" s="190"/>
      <c r="F5" s="123"/>
      <c r="G5" s="123"/>
      <c r="H5" s="14">
        <v>90128</v>
      </c>
      <c r="I5" s="12" t="s">
        <v>22</v>
      </c>
      <c r="J5" s="69"/>
      <c r="K5" s="61"/>
      <c r="L5" s="191" t="s">
        <v>158</v>
      </c>
      <c r="M5" s="192"/>
      <c r="N5" s="192"/>
      <c r="O5" s="192"/>
    </row>
    <row r="6" spans="1:16" ht="32.25" customHeight="1" x14ac:dyDescent="0.15">
      <c r="C6" s="10"/>
      <c r="D6" s="189" t="s">
        <v>118</v>
      </c>
      <c r="E6" s="190"/>
      <c r="F6" s="193"/>
      <c r="G6" s="123"/>
      <c r="H6" s="14">
        <v>254488</v>
      </c>
      <c r="I6" s="12" t="s">
        <v>22</v>
      </c>
      <c r="J6" s="21"/>
      <c r="K6" s="61"/>
      <c r="L6" s="191" t="s">
        <v>159</v>
      </c>
      <c r="M6" s="192"/>
      <c r="N6" s="192"/>
      <c r="O6" s="192"/>
    </row>
    <row r="7" spans="1:16" ht="32.25" customHeight="1" x14ac:dyDescent="0.15">
      <c r="C7" s="10"/>
      <c r="D7" s="194" t="s">
        <v>105</v>
      </c>
      <c r="E7" s="190"/>
      <c r="F7" s="123" t="s">
        <v>106</v>
      </c>
      <c r="G7" s="123"/>
      <c r="H7" s="14">
        <v>25</v>
      </c>
      <c r="I7" s="12" t="s">
        <v>30</v>
      </c>
      <c r="J7" s="21"/>
      <c r="K7" s="61"/>
      <c r="L7" s="191" t="s">
        <v>160</v>
      </c>
      <c r="M7" s="192"/>
      <c r="N7" s="192"/>
      <c r="O7" s="192"/>
    </row>
    <row r="8" spans="1:16" ht="32.25" customHeight="1" x14ac:dyDescent="0.15">
      <c r="C8" s="10"/>
      <c r="D8" s="194" t="s">
        <v>105</v>
      </c>
      <c r="E8" s="190"/>
      <c r="F8" s="191" t="s">
        <v>107</v>
      </c>
      <c r="G8" s="123"/>
      <c r="H8" s="14">
        <v>25</v>
      </c>
      <c r="I8" s="12" t="s">
        <v>30</v>
      </c>
      <c r="J8" s="21"/>
      <c r="K8" s="61"/>
      <c r="L8" s="191" t="s">
        <v>161</v>
      </c>
      <c r="M8" s="192"/>
      <c r="N8" s="192"/>
      <c r="O8" s="192"/>
    </row>
    <row r="9" spans="1:16" ht="32.25" customHeight="1" x14ac:dyDescent="0.15">
      <c r="C9" s="12" t="s">
        <v>43</v>
      </c>
      <c r="D9" s="194"/>
      <c r="E9" s="190"/>
      <c r="F9" s="123"/>
      <c r="G9" s="123"/>
      <c r="H9" s="24"/>
      <c r="I9" s="12"/>
      <c r="J9" s="14"/>
      <c r="K9" s="14"/>
      <c r="L9" s="123"/>
      <c r="M9" s="192"/>
      <c r="N9" s="192"/>
      <c r="O9" s="192"/>
    </row>
    <row r="10" spans="1:16" ht="32.25" customHeight="1" x14ac:dyDescent="0.15">
      <c r="C10" s="10"/>
      <c r="D10" s="194"/>
      <c r="E10" s="190"/>
      <c r="F10" s="123"/>
      <c r="G10" s="123"/>
      <c r="H10" s="11"/>
      <c r="I10" s="12"/>
      <c r="J10" s="14"/>
      <c r="K10" s="14"/>
      <c r="L10" s="123"/>
      <c r="M10" s="192"/>
      <c r="N10" s="192"/>
      <c r="O10" s="192"/>
    </row>
    <row r="11" spans="1:16" ht="32.25" customHeight="1" x14ac:dyDescent="0.15">
      <c r="C11" s="12"/>
      <c r="D11" s="194"/>
      <c r="E11" s="190"/>
      <c r="F11" s="123"/>
      <c r="G11" s="123"/>
      <c r="H11" s="11"/>
      <c r="I11" s="12"/>
      <c r="J11" s="14"/>
      <c r="K11" s="14"/>
      <c r="L11" s="123"/>
      <c r="M11" s="192"/>
      <c r="N11" s="192"/>
      <c r="O11" s="192"/>
    </row>
    <row r="12" spans="1:16" ht="32.25" customHeight="1" x14ac:dyDescent="0.15">
      <c r="C12" s="12"/>
      <c r="D12" s="194"/>
      <c r="E12" s="190"/>
      <c r="F12" s="123"/>
      <c r="G12" s="123"/>
      <c r="H12" s="11"/>
      <c r="I12" s="12"/>
      <c r="J12" s="14"/>
      <c r="K12" s="25"/>
      <c r="L12" s="123"/>
      <c r="M12" s="192"/>
      <c r="N12" s="192"/>
      <c r="O12" s="192"/>
    </row>
    <row r="13" spans="1:16" ht="32.25" customHeight="1" x14ac:dyDescent="0.15">
      <c r="C13" s="10"/>
      <c r="D13" s="194"/>
      <c r="E13" s="190"/>
      <c r="F13" s="123"/>
      <c r="G13" s="123"/>
      <c r="H13" s="11"/>
      <c r="I13" s="12"/>
      <c r="J13" s="14"/>
      <c r="K13" s="15"/>
      <c r="L13" s="123"/>
      <c r="M13" s="192"/>
      <c r="N13" s="192"/>
      <c r="O13" s="192"/>
    </row>
    <row r="14" spans="1:16" ht="32.25" customHeight="1" x14ac:dyDescent="0.15">
      <c r="C14" s="10"/>
      <c r="D14" s="194"/>
      <c r="E14" s="190"/>
      <c r="F14" s="123"/>
      <c r="G14" s="123"/>
      <c r="H14" s="11"/>
      <c r="I14" s="12"/>
      <c r="J14" s="14"/>
      <c r="K14" s="15"/>
      <c r="L14" s="123"/>
      <c r="M14" s="192"/>
      <c r="N14" s="192"/>
      <c r="O14" s="192"/>
    </row>
    <row r="15" spans="1:16" ht="32.25" customHeight="1" x14ac:dyDescent="0.15">
      <c r="C15" s="10"/>
      <c r="D15" s="194"/>
      <c r="E15" s="190"/>
      <c r="F15" s="123"/>
      <c r="G15" s="123"/>
      <c r="H15" s="11"/>
      <c r="I15" s="12"/>
      <c r="J15" s="14"/>
      <c r="K15" s="15"/>
      <c r="L15" s="123"/>
      <c r="M15" s="192"/>
      <c r="N15" s="192"/>
      <c r="O15" s="192"/>
    </row>
    <row r="16" spans="1:16" ht="32.25" customHeight="1" x14ac:dyDescent="0.15">
      <c r="C16" s="10"/>
      <c r="D16" s="194"/>
      <c r="E16" s="190"/>
      <c r="F16" s="123"/>
      <c r="G16" s="123"/>
      <c r="H16" s="11"/>
      <c r="I16" s="12"/>
      <c r="J16" s="14"/>
      <c r="K16" s="15"/>
      <c r="L16" s="123"/>
      <c r="M16" s="192"/>
      <c r="N16" s="192"/>
      <c r="O16" s="192"/>
    </row>
    <row r="17" spans="1:15" ht="32.25" customHeight="1" x14ac:dyDescent="0.15">
      <c r="C17" s="10"/>
      <c r="D17" s="194"/>
      <c r="E17" s="190"/>
      <c r="F17" s="123"/>
      <c r="G17" s="123"/>
      <c r="H17" s="11"/>
      <c r="I17" s="12"/>
      <c r="J17" s="14"/>
      <c r="K17" s="15"/>
      <c r="L17" s="123"/>
      <c r="M17" s="192"/>
      <c r="N17" s="192"/>
      <c r="O17" s="192"/>
    </row>
    <row r="18" spans="1:15" ht="21" customHeight="1" x14ac:dyDescent="0.15">
      <c r="A18" s="116"/>
      <c r="B18" s="116"/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</row>
    <row r="19" spans="1:15" ht="29.25" customHeight="1" x14ac:dyDescent="0.15">
      <c r="C19" s="187" t="s">
        <v>102</v>
      </c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6" t="s">
        <v>24</v>
      </c>
      <c r="O19" s="185"/>
    </row>
    <row r="20" spans="1:15" ht="29.25" customHeight="1" x14ac:dyDescent="0.15">
      <c r="C20" s="197" t="s">
        <v>108</v>
      </c>
      <c r="D20" s="198"/>
      <c r="E20" s="198"/>
      <c r="F20" s="183"/>
      <c r="G20" s="183"/>
      <c r="H20" s="183"/>
      <c r="I20" s="183"/>
      <c r="J20" s="183"/>
      <c r="K20" s="183"/>
      <c r="L20" s="183"/>
      <c r="M20" s="183"/>
      <c r="N20" s="199"/>
      <c r="O20" s="200"/>
    </row>
    <row r="21" spans="1:15" ht="29.25" customHeight="1" x14ac:dyDescent="0.15">
      <c r="C21" s="5" t="s">
        <v>13</v>
      </c>
      <c r="D21" s="23"/>
      <c r="E21" s="182">
        <f>K31</f>
        <v>0</v>
      </c>
      <c r="F21" s="182"/>
      <c r="G21" s="7" t="s">
        <v>14</v>
      </c>
      <c r="H21" s="183"/>
      <c r="I21" s="183"/>
      <c r="J21" s="183"/>
      <c r="K21" s="183"/>
      <c r="L21" s="183"/>
      <c r="M21" s="183"/>
      <c r="N21" s="183"/>
      <c r="O21" s="184"/>
    </row>
    <row r="22" spans="1:15" ht="36" customHeight="1" x14ac:dyDescent="0.15">
      <c r="C22" s="4" t="s">
        <v>7</v>
      </c>
      <c r="D22" s="120" t="s">
        <v>41</v>
      </c>
      <c r="E22" s="185"/>
      <c r="F22" s="118" t="s">
        <v>3</v>
      </c>
      <c r="G22" s="119"/>
      <c r="H22" s="4" t="s">
        <v>8</v>
      </c>
      <c r="I22" s="4" t="s">
        <v>40</v>
      </c>
      <c r="J22" s="13" t="s">
        <v>10</v>
      </c>
      <c r="K22" s="4" t="s">
        <v>11</v>
      </c>
      <c r="L22" s="118" t="s">
        <v>42</v>
      </c>
      <c r="M22" s="119"/>
      <c r="N22" s="119"/>
      <c r="O22" s="119"/>
    </row>
    <row r="23" spans="1:15" ht="33" customHeight="1" x14ac:dyDescent="0.15">
      <c r="C23" s="55" t="s">
        <v>103</v>
      </c>
      <c r="D23" s="194" t="s">
        <v>63</v>
      </c>
      <c r="E23" s="190"/>
      <c r="F23" s="123" t="s">
        <v>110</v>
      </c>
      <c r="G23" s="123"/>
      <c r="H23" s="14">
        <v>25</v>
      </c>
      <c r="I23" s="12" t="s">
        <v>30</v>
      </c>
      <c r="J23" s="21"/>
      <c r="K23" s="61"/>
      <c r="L23" s="191" t="s">
        <v>147</v>
      </c>
      <c r="M23" s="192"/>
      <c r="N23" s="192"/>
      <c r="O23" s="192"/>
    </row>
    <row r="24" spans="1:15" ht="33" customHeight="1" x14ac:dyDescent="0.15">
      <c r="C24" s="10"/>
      <c r="D24" s="194" t="s">
        <v>63</v>
      </c>
      <c r="E24" s="190"/>
      <c r="F24" s="194" t="s">
        <v>113</v>
      </c>
      <c r="G24" s="190"/>
      <c r="H24" s="68">
        <v>30</v>
      </c>
      <c r="I24" s="12" t="s">
        <v>30</v>
      </c>
      <c r="J24" s="21"/>
      <c r="K24" s="61"/>
      <c r="L24" s="210" t="s">
        <v>148</v>
      </c>
      <c r="M24" s="211"/>
      <c r="N24" s="211"/>
      <c r="O24" s="212"/>
    </row>
    <row r="25" spans="1:15" ht="33" customHeight="1" x14ac:dyDescent="0.15">
      <c r="C25" s="12"/>
      <c r="D25" s="189" t="s">
        <v>119</v>
      </c>
      <c r="E25" s="195"/>
      <c r="F25" s="189" t="s">
        <v>114</v>
      </c>
      <c r="G25" s="195"/>
      <c r="H25" s="14">
        <v>17000</v>
      </c>
      <c r="I25" s="12" t="s">
        <v>22</v>
      </c>
      <c r="J25" s="21"/>
      <c r="K25" s="61"/>
      <c r="L25" s="189" t="s">
        <v>149</v>
      </c>
      <c r="M25" s="196"/>
      <c r="N25" s="196"/>
      <c r="O25" s="195"/>
    </row>
    <row r="26" spans="1:15" ht="33" customHeight="1" x14ac:dyDescent="0.15">
      <c r="C26" s="10"/>
      <c r="D26" s="194" t="s">
        <v>69</v>
      </c>
      <c r="E26" s="190"/>
      <c r="F26" s="194" t="s">
        <v>112</v>
      </c>
      <c r="G26" s="190"/>
      <c r="H26" s="68">
        <v>10</v>
      </c>
      <c r="I26" s="12" t="s">
        <v>30</v>
      </c>
      <c r="J26" s="21"/>
      <c r="K26" s="61"/>
      <c r="L26" s="191" t="s">
        <v>150</v>
      </c>
      <c r="M26" s="192"/>
      <c r="N26" s="192"/>
      <c r="O26" s="192"/>
    </row>
    <row r="27" spans="1:15" ht="33" customHeight="1" x14ac:dyDescent="0.15">
      <c r="C27" s="12"/>
      <c r="D27" s="189" t="s">
        <v>120</v>
      </c>
      <c r="E27" s="190"/>
      <c r="F27" s="123" t="s">
        <v>115</v>
      </c>
      <c r="G27" s="123"/>
      <c r="H27" s="68">
        <v>780</v>
      </c>
      <c r="I27" s="12" t="s">
        <v>117</v>
      </c>
      <c r="J27" s="21"/>
      <c r="K27" s="61"/>
      <c r="L27" s="191" t="s">
        <v>151</v>
      </c>
      <c r="M27" s="192"/>
      <c r="N27" s="192"/>
      <c r="O27" s="192"/>
    </row>
    <row r="28" spans="1:15" ht="33" customHeight="1" x14ac:dyDescent="0.15">
      <c r="C28" s="12"/>
      <c r="D28" s="189" t="s">
        <v>121</v>
      </c>
      <c r="E28" s="190"/>
      <c r="F28" s="123"/>
      <c r="G28" s="123"/>
      <c r="H28" s="68">
        <v>10</v>
      </c>
      <c r="I28" s="12" t="s">
        <v>30</v>
      </c>
      <c r="J28" s="21"/>
      <c r="K28" s="61"/>
      <c r="L28" s="191" t="s">
        <v>152</v>
      </c>
      <c r="M28" s="192"/>
      <c r="N28" s="192"/>
      <c r="O28" s="192"/>
    </row>
    <row r="29" spans="1:15" ht="33" customHeight="1" x14ac:dyDescent="0.15">
      <c r="C29" s="10"/>
      <c r="D29" s="189" t="s">
        <v>111</v>
      </c>
      <c r="E29" s="190"/>
      <c r="F29" s="193"/>
      <c r="G29" s="201"/>
      <c r="H29" s="14">
        <v>5</v>
      </c>
      <c r="I29" s="12" t="s">
        <v>30</v>
      </c>
      <c r="J29" s="21"/>
      <c r="K29" s="61"/>
      <c r="L29" s="191" t="s">
        <v>153</v>
      </c>
      <c r="M29" s="192"/>
      <c r="N29" s="192"/>
      <c r="O29" s="192"/>
    </row>
    <row r="30" spans="1:15" ht="33" customHeight="1" x14ac:dyDescent="0.15">
      <c r="C30" s="10"/>
      <c r="D30" s="189" t="s">
        <v>73</v>
      </c>
      <c r="E30" s="190"/>
      <c r="F30" s="189" t="s">
        <v>109</v>
      </c>
      <c r="G30" s="190"/>
      <c r="H30" s="14">
        <v>60</v>
      </c>
      <c r="I30" s="12" t="s">
        <v>116</v>
      </c>
      <c r="J30" s="69"/>
      <c r="K30" s="61"/>
      <c r="L30" s="191" t="s">
        <v>154</v>
      </c>
      <c r="M30" s="192"/>
      <c r="N30" s="192"/>
      <c r="O30" s="192"/>
    </row>
    <row r="31" spans="1:15" ht="33" customHeight="1" x14ac:dyDescent="0.15">
      <c r="C31" s="12" t="s">
        <v>43</v>
      </c>
      <c r="D31" s="194"/>
      <c r="E31" s="190"/>
      <c r="F31" s="123"/>
      <c r="G31" s="123"/>
      <c r="H31" s="62"/>
      <c r="I31" s="12"/>
      <c r="J31" s="14"/>
      <c r="K31" s="14"/>
      <c r="L31" s="123"/>
      <c r="M31" s="192"/>
      <c r="N31" s="192"/>
      <c r="O31" s="192"/>
    </row>
    <row r="32" spans="1:15" ht="29.25" customHeight="1" x14ac:dyDescent="0.15">
      <c r="C32" s="10"/>
      <c r="D32" s="194"/>
      <c r="E32" s="190"/>
      <c r="F32" s="123"/>
      <c r="G32" s="123"/>
      <c r="H32" s="11"/>
      <c r="I32" s="12"/>
      <c r="J32" s="14"/>
      <c r="K32" s="15"/>
      <c r="L32" s="123"/>
      <c r="M32" s="192"/>
      <c r="N32" s="192"/>
      <c r="O32" s="192"/>
    </row>
    <row r="33" spans="1:15" ht="29.25" customHeight="1" x14ac:dyDescent="0.15">
      <c r="C33" s="10"/>
      <c r="D33" s="194"/>
      <c r="E33" s="190"/>
      <c r="F33" s="123"/>
      <c r="G33" s="123"/>
      <c r="H33" s="11"/>
      <c r="I33" s="12"/>
      <c r="J33" s="14"/>
      <c r="K33" s="15"/>
      <c r="L33" s="123"/>
      <c r="M33" s="192"/>
      <c r="N33" s="192"/>
      <c r="O33" s="192"/>
    </row>
    <row r="34" spans="1:15" ht="29.25" customHeight="1" x14ac:dyDescent="0.15">
      <c r="C34" s="10"/>
      <c r="D34" s="194"/>
      <c r="E34" s="190"/>
      <c r="F34" s="123"/>
      <c r="G34" s="123"/>
      <c r="H34" s="11"/>
      <c r="I34" s="12"/>
      <c r="J34" s="14"/>
      <c r="K34" s="15"/>
      <c r="L34" s="123"/>
      <c r="M34" s="192"/>
      <c r="N34" s="192"/>
      <c r="O34" s="192"/>
    </row>
    <row r="35" spans="1:15" ht="29.25" customHeight="1" x14ac:dyDescent="0.15">
      <c r="C35" s="10"/>
      <c r="D35" s="194"/>
      <c r="E35" s="190"/>
      <c r="F35" s="123"/>
      <c r="G35" s="123"/>
      <c r="H35" s="11"/>
      <c r="I35" s="12"/>
      <c r="J35" s="14"/>
      <c r="K35" s="15"/>
      <c r="L35" s="123"/>
      <c r="M35" s="192"/>
      <c r="N35" s="192"/>
      <c r="O35" s="192"/>
    </row>
    <row r="36" spans="1:15" ht="21" customHeight="1" x14ac:dyDescent="0.15">
      <c r="A36" s="116"/>
      <c r="B36" s="11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</row>
    <row r="37" spans="1:15" ht="29.25" customHeight="1" x14ac:dyDescent="0.15">
      <c r="C37" s="187" t="s">
        <v>102</v>
      </c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6" t="s">
        <v>25</v>
      </c>
      <c r="O37" s="185"/>
    </row>
    <row r="38" spans="1:15" ht="29.25" customHeight="1" x14ac:dyDescent="0.15">
      <c r="C38" s="197" t="s">
        <v>122</v>
      </c>
      <c r="D38" s="202"/>
      <c r="E38" s="202"/>
      <c r="F38" s="203"/>
      <c r="G38" s="203"/>
      <c r="H38" s="203"/>
      <c r="I38" s="203"/>
      <c r="J38" s="203"/>
      <c r="K38" s="203"/>
      <c r="L38" s="203"/>
      <c r="M38" s="203"/>
      <c r="N38" s="204"/>
      <c r="O38" s="205"/>
    </row>
    <row r="39" spans="1:15" ht="29.25" customHeight="1" x14ac:dyDescent="0.15">
      <c r="C39" s="5" t="s">
        <v>13</v>
      </c>
      <c r="D39" s="23"/>
      <c r="E39" s="182">
        <f>K44</f>
        <v>0</v>
      </c>
      <c r="F39" s="182"/>
      <c r="G39" s="7" t="s">
        <v>14</v>
      </c>
      <c r="H39" s="206"/>
      <c r="I39" s="206"/>
      <c r="J39" s="206"/>
      <c r="K39" s="206"/>
      <c r="L39" s="206"/>
      <c r="M39" s="206"/>
      <c r="N39" s="206"/>
      <c r="O39" s="207"/>
    </row>
    <row r="40" spans="1:15" ht="36.75" customHeight="1" x14ac:dyDescent="0.15">
      <c r="C40" s="4" t="s">
        <v>7</v>
      </c>
      <c r="D40" s="120" t="s">
        <v>41</v>
      </c>
      <c r="E40" s="185"/>
      <c r="F40" s="118" t="s">
        <v>3</v>
      </c>
      <c r="G40" s="119"/>
      <c r="H40" s="4" t="s">
        <v>8</v>
      </c>
      <c r="I40" s="4" t="s">
        <v>40</v>
      </c>
      <c r="J40" s="13" t="s">
        <v>10</v>
      </c>
      <c r="K40" s="4" t="s">
        <v>11</v>
      </c>
      <c r="L40" s="118" t="s">
        <v>42</v>
      </c>
      <c r="M40" s="119"/>
      <c r="N40" s="119"/>
      <c r="O40" s="119"/>
    </row>
    <row r="41" spans="1:15" ht="33" customHeight="1" x14ac:dyDescent="0.15">
      <c r="C41" s="55" t="s">
        <v>98</v>
      </c>
      <c r="D41" s="194" t="s">
        <v>123</v>
      </c>
      <c r="E41" s="190"/>
      <c r="F41" s="191" t="s">
        <v>126</v>
      </c>
      <c r="G41" s="123"/>
      <c r="H41" s="14">
        <v>5129</v>
      </c>
      <c r="I41" s="12" t="s">
        <v>30</v>
      </c>
      <c r="J41" s="69"/>
      <c r="K41" s="61"/>
      <c r="L41" s="208" t="s">
        <v>146</v>
      </c>
      <c r="M41" s="209"/>
      <c r="N41" s="209"/>
      <c r="O41" s="209"/>
    </row>
    <row r="42" spans="1:15" ht="33" customHeight="1" x14ac:dyDescent="0.15">
      <c r="C42" s="10"/>
      <c r="D42" s="189" t="s">
        <v>124</v>
      </c>
      <c r="E42" s="190"/>
      <c r="F42" s="191" t="s">
        <v>162</v>
      </c>
      <c r="G42" s="123"/>
      <c r="H42" s="14">
        <v>4736</v>
      </c>
      <c r="I42" s="12" t="s">
        <v>20</v>
      </c>
      <c r="J42" s="21"/>
      <c r="K42" s="61"/>
      <c r="L42" s="208" t="str">
        <f>L41</f>
        <v>※建設物価2014年12月号　P855経費含み　
面積計算書参照（整数止め）　</v>
      </c>
      <c r="M42" s="209"/>
      <c r="N42" s="209"/>
      <c r="O42" s="209"/>
    </row>
    <row r="43" spans="1:15" ht="33" customHeight="1" x14ac:dyDescent="0.15">
      <c r="C43" s="10"/>
      <c r="D43" s="189" t="s">
        <v>125</v>
      </c>
      <c r="E43" s="190"/>
      <c r="F43" s="123"/>
      <c r="G43" s="123"/>
      <c r="H43" s="14">
        <v>9885</v>
      </c>
      <c r="I43" s="12" t="s">
        <v>20</v>
      </c>
      <c r="J43" s="21"/>
      <c r="K43" s="61"/>
      <c r="L43" s="208" t="str">
        <f>L41</f>
        <v>※建設物価2014年12月号　P855経費含み　
面積計算書参照（整数止め）　</v>
      </c>
      <c r="M43" s="209"/>
      <c r="N43" s="209"/>
      <c r="O43" s="209"/>
    </row>
    <row r="44" spans="1:15" ht="33" customHeight="1" x14ac:dyDescent="0.15">
      <c r="C44" s="12" t="s">
        <v>43</v>
      </c>
      <c r="D44" s="189"/>
      <c r="E44" s="190"/>
      <c r="F44" s="123"/>
      <c r="G44" s="123"/>
      <c r="H44" s="56"/>
      <c r="I44" s="12"/>
      <c r="J44" s="14"/>
      <c r="K44" s="14"/>
      <c r="L44" s="209"/>
      <c r="M44" s="209"/>
      <c r="N44" s="209"/>
      <c r="O44" s="209"/>
    </row>
    <row r="45" spans="1:15" ht="33" customHeight="1" x14ac:dyDescent="0.15">
      <c r="C45" s="12"/>
      <c r="D45" s="194"/>
      <c r="E45" s="190"/>
      <c r="F45" s="123"/>
      <c r="G45" s="123"/>
      <c r="H45" s="11"/>
      <c r="I45" s="12"/>
      <c r="J45" s="14"/>
      <c r="K45" s="14"/>
      <c r="L45" s="123"/>
      <c r="M45" s="192"/>
      <c r="N45" s="192"/>
      <c r="O45" s="192"/>
    </row>
    <row r="46" spans="1:15" ht="33" customHeight="1" x14ac:dyDescent="0.15">
      <c r="C46" s="12"/>
      <c r="D46" s="194"/>
      <c r="E46" s="190"/>
      <c r="F46" s="123"/>
      <c r="G46" s="123"/>
      <c r="H46" s="11"/>
      <c r="I46" s="12"/>
      <c r="J46" s="14"/>
      <c r="K46" s="14"/>
      <c r="L46" s="213"/>
      <c r="M46" s="214"/>
      <c r="N46" s="214"/>
      <c r="O46" s="214"/>
    </row>
    <row r="47" spans="1:15" ht="33" customHeight="1" x14ac:dyDescent="0.15">
      <c r="C47" s="10"/>
      <c r="D47" s="194"/>
      <c r="E47" s="190"/>
      <c r="F47" s="123"/>
      <c r="G47" s="123"/>
      <c r="H47" s="22"/>
      <c r="I47" s="12"/>
      <c r="J47" s="14"/>
      <c r="K47" s="14"/>
      <c r="L47" s="215"/>
      <c r="M47" s="216"/>
      <c r="N47" s="216"/>
      <c r="O47" s="217"/>
    </row>
    <row r="48" spans="1:15" ht="33" customHeight="1" x14ac:dyDescent="0.15">
      <c r="C48" s="12"/>
      <c r="D48" s="194"/>
      <c r="E48" s="190"/>
      <c r="F48" s="123"/>
      <c r="G48" s="123"/>
      <c r="H48" s="11"/>
      <c r="I48" s="12"/>
      <c r="J48" s="14"/>
      <c r="K48" s="14"/>
      <c r="L48" s="194"/>
      <c r="M48" s="218"/>
      <c r="N48" s="218"/>
      <c r="O48" s="190"/>
    </row>
    <row r="49" spans="3:15" ht="33" customHeight="1" x14ac:dyDescent="0.15">
      <c r="C49" s="12"/>
      <c r="D49" s="194"/>
      <c r="E49" s="190"/>
      <c r="F49" s="123"/>
      <c r="G49" s="123"/>
      <c r="H49" s="11"/>
      <c r="I49" s="12"/>
      <c r="J49" s="14"/>
      <c r="K49" s="14"/>
      <c r="L49" s="123"/>
      <c r="M49" s="192"/>
      <c r="N49" s="192"/>
      <c r="O49" s="192"/>
    </row>
    <row r="50" spans="3:15" ht="33" customHeight="1" x14ac:dyDescent="0.15">
      <c r="C50" s="10"/>
      <c r="D50" s="194"/>
      <c r="E50" s="190"/>
      <c r="F50" s="123"/>
      <c r="G50" s="123"/>
      <c r="H50" s="11"/>
      <c r="I50" s="12"/>
      <c r="J50" s="14"/>
      <c r="K50" s="15"/>
      <c r="L50" s="123"/>
      <c r="M50" s="192"/>
      <c r="N50" s="192"/>
      <c r="O50" s="192"/>
    </row>
    <row r="51" spans="3:15" ht="33" customHeight="1" x14ac:dyDescent="0.15">
      <c r="C51" s="10"/>
      <c r="D51" s="194"/>
      <c r="E51" s="190"/>
      <c r="F51" s="123"/>
      <c r="G51" s="123"/>
      <c r="H51" s="11"/>
      <c r="I51" s="12"/>
      <c r="J51" s="14"/>
      <c r="K51" s="15"/>
      <c r="L51" s="123"/>
      <c r="M51" s="192"/>
      <c r="N51" s="192"/>
      <c r="O51" s="192"/>
    </row>
    <row r="52" spans="3:15" ht="33" customHeight="1" x14ac:dyDescent="0.15">
      <c r="C52" s="10"/>
      <c r="D52" s="194"/>
      <c r="E52" s="190"/>
      <c r="F52" s="123"/>
      <c r="G52" s="123"/>
      <c r="H52" s="11"/>
      <c r="I52" s="12"/>
      <c r="J52" s="14"/>
      <c r="K52" s="15"/>
      <c r="L52" s="123"/>
      <c r="M52" s="192"/>
      <c r="N52" s="192"/>
      <c r="O52" s="192"/>
    </row>
  </sheetData>
  <mergeCells count="144">
    <mergeCell ref="D51:E51"/>
    <mergeCell ref="F51:G51"/>
    <mergeCell ref="L51:O51"/>
    <mergeCell ref="D52:E52"/>
    <mergeCell ref="F52:G52"/>
    <mergeCell ref="L52:O52"/>
    <mergeCell ref="D50:E50"/>
    <mergeCell ref="F50:G50"/>
    <mergeCell ref="D24:E24"/>
    <mergeCell ref="F24:G24"/>
    <mergeCell ref="L24:O24"/>
    <mergeCell ref="D46:E46"/>
    <mergeCell ref="F46:G46"/>
    <mergeCell ref="L46:O46"/>
    <mergeCell ref="D47:E47"/>
    <mergeCell ref="F47:G47"/>
    <mergeCell ref="L47:O47"/>
    <mergeCell ref="L50:O50"/>
    <mergeCell ref="D48:E48"/>
    <mergeCell ref="F48:G48"/>
    <mergeCell ref="L48:O48"/>
    <mergeCell ref="D49:E49"/>
    <mergeCell ref="F49:G49"/>
    <mergeCell ref="L49:O49"/>
    <mergeCell ref="D43:E43"/>
    <mergeCell ref="F43:G43"/>
    <mergeCell ref="L43:O43"/>
    <mergeCell ref="D44:E44"/>
    <mergeCell ref="F44:G44"/>
    <mergeCell ref="L44:O44"/>
    <mergeCell ref="D45:E45"/>
    <mergeCell ref="F45:G45"/>
    <mergeCell ref="L45:O45"/>
    <mergeCell ref="E39:F39"/>
    <mergeCell ref="H39:O39"/>
    <mergeCell ref="D40:E40"/>
    <mergeCell ref="F40:G40"/>
    <mergeCell ref="L40:O40"/>
    <mergeCell ref="D41:E41"/>
    <mergeCell ref="F41:G41"/>
    <mergeCell ref="L41:O41"/>
    <mergeCell ref="D42:E42"/>
    <mergeCell ref="F42:G42"/>
    <mergeCell ref="L42:O42"/>
    <mergeCell ref="L26:O26"/>
    <mergeCell ref="D32:E32"/>
    <mergeCell ref="F32:G32"/>
    <mergeCell ref="L32:O32"/>
    <mergeCell ref="D33:E33"/>
    <mergeCell ref="F33:G33"/>
    <mergeCell ref="L33:O33"/>
    <mergeCell ref="A36:O36"/>
    <mergeCell ref="C38:E38"/>
    <mergeCell ref="F38:M38"/>
    <mergeCell ref="N38:O38"/>
    <mergeCell ref="D34:E34"/>
    <mergeCell ref="F34:G34"/>
    <mergeCell ref="L34:O34"/>
    <mergeCell ref="D35:E35"/>
    <mergeCell ref="F35:G35"/>
    <mergeCell ref="L35:O35"/>
    <mergeCell ref="N37:O37"/>
    <mergeCell ref="C37:M37"/>
    <mergeCell ref="L17:O17"/>
    <mergeCell ref="D31:E31"/>
    <mergeCell ref="F31:G31"/>
    <mergeCell ref="L31:O31"/>
    <mergeCell ref="D28:E28"/>
    <mergeCell ref="F28:G28"/>
    <mergeCell ref="L28:O28"/>
    <mergeCell ref="D29:E29"/>
    <mergeCell ref="D30:E30"/>
    <mergeCell ref="F30:G30"/>
    <mergeCell ref="L30:O30"/>
    <mergeCell ref="F29:G29"/>
    <mergeCell ref="L29:O29"/>
    <mergeCell ref="D27:E27"/>
    <mergeCell ref="F27:G27"/>
    <mergeCell ref="L27:O27"/>
    <mergeCell ref="D23:E23"/>
    <mergeCell ref="F23:G23"/>
    <mergeCell ref="L23:O23"/>
    <mergeCell ref="D22:E22"/>
    <mergeCell ref="F22:G22"/>
    <mergeCell ref="L22:O22"/>
    <mergeCell ref="D26:E26"/>
    <mergeCell ref="F26:G26"/>
    <mergeCell ref="E21:F21"/>
    <mergeCell ref="H21:O21"/>
    <mergeCell ref="D25:E25"/>
    <mergeCell ref="F25:G25"/>
    <mergeCell ref="L25:O25"/>
    <mergeCell ref="C19:M19"/>
    <mergeCell ref="N19:O19"/>
    <mergeCell ref="D13:E13"/>
    <mergeCell ref="F13:G13"/>
    <mergeCell ref="L13:O13"/>
    <mergeCell ref="D14:E14"/>
    <mergeCell ref="F14:G14"/>
    <mergeCell ref="D15:E15"/>
    <mergeCell ref="F15:G15"/>
    <mergeCell ref="L15:O15"/>
    <mergeCell ref="A18:O18"/>
    <mergeCell ref="C20:E20"/>
    <mergeCell ref="F20:M20"/>
    <mergeCell ref="N20:O20"/>
    <mergeCell ref="D16:E16"/>
    <mergeCell ref="F16:G16"/>
    <mergeCell ref="L16:O16"/>
    <mergeCell ref="D17:E17"/>
    <mergeCell ref="F17:G17"/>
    <mergeCell ref="D9:E9"/>
    <mergeCell ref="F9:G9"/>
    <mergeCell ref="L9:O9"/>
    <mergeCell ref="D10:E10"/>
    <mergeCell ref="F10:G10"/>
    <mergeCell ref="L10:O10"/>
    <mergeCell ref="L14:O14"/>
    <mergeCell ref="D11:E11"/>
    <mergeCell ref="F11:G11"/>
    <mergeCell ref="L11:O11"/>
    <mergeCell ref="D12:E12"/>
    <mergeCell ref="F12:G12"/>
    <mergeCell ref="L12:O12"/>
    <mergeCell ref="D6:E6"/>
    <mergeCell ref="F6:G6"/>
    <mergeCell ref="L6:O6"/>
    <mergeCell ref="D7:E7"/>
    <mergeCell ref="F7:G7"/>
    <mergeCell ref="L7:O7"/>
    <mergeCell ref="D8:E8"/>
    <mergeCell ref="F8:G8"/>
    <mergeCell ref="L8:O8"/>
    <mergeCell ref="A1:O1"/>
    <mergeCell ref="E3:F3"/>
    <mergeCell ref="H3:O3"/>
    <mergeCell ref="D4:E4"/>
    <mergeCell ref="F4:G4"/>
    <mergeCell ref="L4:O4"/>
    <mergeCell ref="N2:O2"/>
    <mergeCell ref="C2:M2"/>
    <mergeCell ref="D5:E5"/>
    <mergeCell ref="F5:G5"/>
    <mergeCell ref="L5:O5"/>
  </mergeCells>
  <phoneticPr fontId="3"/>
  <printOptions horizontalCentered="1"/>
  <pageMargins left="0.39370078740157483" right="0.39370078740157483" top="0.72" bottom="0.39" header="0" footer="0"/>
  <pageSetup paperSize="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2"/>
  <sheetViews>
    <sheetView view="pageBreakPreview" zoomScaleNormal="75" workbookViewId="0">
      <selection activeCell="I13" sqref="I13"/>
    </sheetView>
  </sheetViews>
  <sheetFormatPr defaultRowHeight="20.100000000000001" customHeight="1" x14ac:dyDescent="0.15"/>
  <cols>
    <col min="1" max="1" width="1.625" style="1" customWidth="1"/>
    <col min="2" max="2" width="12.625" style="1" customWidth="1"/>
    <col min="3" max="4" width="8.125" style="1" customWidth="1"/>
    <col min="5" max="5" width="6" style="1" customWidth="1"/>
    <col min="6" max="6" width="7" style="1" customWidth="1"/>
    <col min="7" max="7" width="10.625" style="1" customWidth="1"/>
    <col min="8" max="8" width="6" style="1" customWidth="1"/>
    <col min="9" max="9" width="10.625" style="8" customWidth="1"/>
    <col min="10" max="10" width="12.125" style="1" customWidth="1"/>
    <col min="11" max="13" width="10.625" style="1" customWidth="1"/>
    <col min="14" max="14" width="12.25" style="1" customWidth="1"/>
    <col min="15" max="15" width="1.625" style="1" customWidth="1"/>
    <col min="16" max="16384" width="9" style="1"/>
  </cols>
  <sheetData>
    <row r="1" spans="1:18" ht="21" customHeight="1" x14ac:dyDescent="0.15">
      <c r="A1" s="180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</row>
    <row r="2" spans="1:18" ht="29.25" customHeight="1" x14ac:dyDescent="0.15">
      <c r="A2" s="27"/>
      <c r="B2" s="187" t="s">
        <v>26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6" t="s">
        <v>27</v>
      </c>
      <c r="O2" s="2"/>
    </row>
    <row r="3" spans="1:18" ht="29.25" customHeight="1" x14ac:dyDescent="0.15">
      <c r="B3" s="197" t="s">
        <v>54</v>
      </c>
      <c r="C3" s="198"/>
      <c r="D3" s="198"/>
      <c r="E3" s="183" t="s">
        <v>52</v>
      </c>
      <c r="F3" s="183"/>
      <c r="G3" s="183"/>
      <c r="H3" s="183"/>
      <c r="I3" s="183"/>
      <c r="J3" s="183"/>
      <c r="K3" s="183"/>
      <c r="L3" s="183"/>
      <c r="M3" s="204" t="s">
        <v>48</v>
      </c>
      <c r="N3" s="226"/>
    </row>
    <row r="4" spans="1:18" ht="29.25" customHeight="1" x14ac:dyDescent="0.15">
      <c r="B4" s="5" t="s">
        <v>13</v>
      </c>
      <c r="C4" s="23"/>
      <c r="D4" s="182">
        <f>J13</f>
        <v>0</v>
      </c>
      <c r="E4" s="182"/>
      <c r="F4" s="7" t="s">
        <v>14</v>
      </c>
      <c r="G4" s="183"/>
      <c r="H4" s="183"/>
      <c r="I4" s="183"/>
      <c r="J4" s="183"/>
      <c r="K4" s="183"/>
      <c r="L4" s="183"/>
      <c r="M4" s="183"/>
      <c r="N4" s="184"/>
    </row>
    <row r="5" spans="1:18" ht="29.25" customHeight="1" x14ac:dyDescent="0.15">
      <c r="B5" s="4" t="s">
        <v>7</v>
      </c>
      <c r="C5" s="120" t="s">
        <v>41</v>
      </c>
      <c r="D5" s="185"/>
      <c r="E5" s="118" t="s">
        <v>3</v>
      </c>
      <c r="F5" s="119"/>
      <c r="G5" s="4" t="s">
        <v>8</v>
      </c>
      <c r="H5" s="4" t="s">
        <v>40</v>
      </c>
      <c r="I5" s="13" t="s">
        <v>10</v>
      </c>
      <c r="J5" s="4" t="s">
        <v>11</v>
      </c>
      <c r="K5" s="118" t="s">
        <v>42</v>
      </c>
      <c r="L5" s="119"/>
      <c r="M5" s="119"/>
      <c r="N5" s="119"/>
    </row>
    <row r="6" spans="1:18" ht="34.5" customHeight="1" x14ac:dyDescent="0.15">
      <c r="B6" s="55" t="s">
        <v>85</v>
      </c>
      <c r="C6" s="194"/>
      <c r="D6" s="190"/>
      <c r="E6" s="123"/>
      <c r="F6" s="123"/>
      <c r="G6" s="59">
        <v>100</v>
      </c>
      <c r="H6" s="12" t="s">
        <v>22</v>
      </c>
      <c r="I6" s="10"/>
      <c r="J6" s="26"/>
      <c r="K6" s="123" t="s">
        <v>51</v>
      </c>
      <c r="L6" s="192"/>
      <c r="M6" s="192"/>
      <c r="N6" s="192"/>
    </row>
    <row r="7" spans="1:18" ht="25.5" customHeight="1" x14ac:dyDescent="0.15">
      <c r="B7" s="10"/>
      <c r="C7" s="194" t="s">
        <v>44</v>
      </c>
      <c r="D7" s="190"/>
      <c r="E7" s="193"/>
      <c r="F7" s="123"/>
      <c r="G7" s="24">
        <v>0.28999999999999998</v>
      </c>
      <c r="H7" s="12" t="s">
        <v>18</v>
      </c>
      <c r="I7" s="21"/>
      <c r="J7" s="25"/>
      <c r="K7" s="209"/>
      <c r="L7" s="209"/>
      <c r="M7" s="209"/>
      <c r="N7" s="209"/>
    </row>
    <row r="8" spans="1:18" ht="25.5" customHeight="1" x14ac:dyDescent="0.15">
      <c r="B8" s="10"/>
      <c r="C8" s="194"/>
      <c r="D8" s="190"/>
      <c r="E8" s="123"/>
      <c r="F8" s="123"/>
      <c r="G8" s="24"/>
      <c r="H8" s="12"/>
      <c r="I8" s="14"/>
      <c r="J8" s="25"/>
      <c r="K8" s="123"/>
      <c r="L8" s="192"/>
      <c r="M8" s="192"/>
      <c r="N8" s="192"/>
    </row>
    <row r="9" spans="1:18" ht="25.5" customHeight="1" x14ac:dyDescent="0.15">
      <c r="B9" s="10"/>
      <c r="C9" s="194"/>
      <c r="D9" s="190"/>
      <c r="E9" s="193"/>
      <c r="F9" s="201"/>
      <c r="G9" s="24"/>
      <c r="H9" s="12"/>
      <c r="I9" s="14"/>
      <c r="J9" s="25"/>
      <c r="K9" s="123"/>
      <c r="L9" s="192"/>
      <c r="M9" s="192"/>
      <c r="N9" s="192"/>
    </row>
    <row r="10" spans="1:18" ht="25.5" customHeight="1" x14ac:dyDescent="0.15">
      <c r="B10" s="10"/>
      <c r="C10" s="194"/>
      <c r="D10" s="190"/>
      <c r="E10" s="123"/>
      <c r="F10" s="123"/>
      <c r="G10" s="24"/>
      <c r="H10" s="12"/>
      <c r="I10" s="14"/>
      <c r="J10" s="25"/>
      <c r="K10" s="123"/>
      <c r="L10" s="192"/>
      <c r="M10" s="192"/>
      <c r="N10" s="192"/>
    </row>
    <row r="11" spans="1:18" ht="25.5" customHeight="1" x14ac:dyDescent="0.15">
      <c r="B11" s="10"/>
      <c r="C11" s="194"/>
      <c r="D11" s="190"/>
      <c r="E11" s="123"/>
      <c r="F11" s="123"/>
      <c r="G11" s="11"/>
      <c r="H11" s="12"/>
      <c r="I11" s="14"/>
      <c r="J11" s="25"/>
      <c r="K11" s="123"/>
      <c r="L11" s="192"/>
      <c r="M11" s="192"/>
      <c r="N11" s="192"/>
    </row>
    <row r="12" spans="1:18" ht="25.5" customHeight="1" x14ac:dyDescent="0.15">
      <c r="B12" s="12" t="s">
        <v>43</v>
      </c>
      <c r="C12" s="194"/>
      <c r="D12" s="190"/>
      <c r="E12" s="123"/>
      <c r="F12" s="123"/>
      <c r="G12" s="11"/>
      <c r="H12" s="12"/>
      <c r="I12" s="14"/>
      <c r="J12" s="25"/>
      <c r="K12" s="123"/>
      <c r="L12" s="192"/>
      <c r="M12" s="192"/>
      <c r="N12" s="192"/>
      <c r="P12" s="9"/>
      <c r="Q12" s="9"/>
      <c r="R12" s="9"/>
    </row>
    <row r="13" spans="1:18" ht="25.5" customHeight="1" x14ac:dyDescent="0.15">
      <c r="B13" s="12" t="s">
        <v>2</v>
      </c>
      <c r="C13" s="194"/>
      <c r="D13" s="190"/>
      <c r="E13" s="123"/>
      <c r="F13" s="123"/>
      <c r="G13" s="11">
        <v>1</v>
      </c>
      <c r="H13" s="12" t="s">
        <v>20</v>
      </c>
      <c r="I13" s="14"/>
      <c r="J13" s="25"/>
      <c r="K13" s="123"/>
      <c r="L13" s="192"/>
      <c r="M13" s="192"/>
      <c r="N13" s="192"/>
      <c r="P13" s="9"/>
      <c r="Q13" s="9"/>
      <c r="R13" s="9"/>
    </row>
    <row r="14" spans="1:18" ht="25.5" customHeight="1" x14ac:dyDescent="0.15">
      <c r="B14" s="10"/>
      <c r="C14" s="194"/>
      <c r="D14" s="190"/>
      <c r="E14" s="123"/>
      <c r="F14" s="123"/>
      <c r="G14" s="11"/>
      <c r="H14" s="12"/>
      <c r="I14" s="14"/>
      <c r="J14" s="15"/>
      <c r="K14" s="123"/>
      <c r="L14" s="192"/>
      <c r="M14" s="192"/>
      <c r="N14" s="192"/>
      <c r="P14" s="9"/>
      <c r="Q14" s="9"/>
      <c r="R14" s="9"/>
    </row>
    <row r="15" spans="1:18" ht="25.5" customHeight="1" x14ac:dyDescent="0.15">
      <c r="B15" s="10"/>
      <c r="C15" s="194"/>
      <c r="D15" s="190"/>
      <c r="E15" s="123"/>
      <c r="F15" s="123"/>
      <c r="G15" s="11"/>
      <c r="H15" s="12"/>
      <c r="I15" s="14"/>
      <c r="J15" s="15"/>
      <c r="K15" s="123"/>
      <c r="L15" s="192"/>
      <c r="M15" s="192"/>
      <c r="N15" s="192"/>
      <c r="P15" s="9"/>
      <c r="Q15" s="9"/>
      <c r="R15" s="9"/>
    </row>
    <row r="16" spans="1:18" ht="25.5" customHeight="1" x14ac:dyDescent="0.15">
      <c r="B16" s="10"/>
      <c r="C16" s="194"/>
      <c r="D16" s="190"/>
      <c r="E16" s="123"/>
      <c r="F16" s="123"/>
      <c r="G16" s="11"/>
      <c r="H16" s="12"/>
      <c r="I16" s="14"/>
      <c r="J16" s="15"/>
      <c r="K16" s="123"/>
      <c r="L16" s="192"/>
      <c r="M16" s="192"/>
      <c r="N16" s="192"/>
      <c r="P16" s="9"/>
      <c r="Q16" s="9"/>
      <c r="R16" s="9"/>
    </row>
    <row r="17" spans="1:14" ht="25.5" customHeight="1" x14ac:dyDescent="0.15">
      <c r="B17" s="10"/>
      <c r="C17" s="194"/>
      <c r="D17" s="190"/>
      <c r="E17" s="123"/>
      <c r="F17" s="123"/>
      <c r="G17" s="11"/>
      <c r="H17" s="12"/>
      <c r="I17" s="14"/>
      <c r="J17" s="15"/>
      <c r="K17" s="123"/>
      <c r="L17" s="192"/>
      <c r="M17" s="192"/>
      <c r="N17" s="192"/>
    </row>
    <row r="18" spans="1:14" ht="25.5" customHeight="1" x14ac:dyDescent="0.15">
      <c r="B18" s="10"/>
      <c r="C18" s="194"/>
      <c r="D18" s="190"/>
      <c r="E18" s="123"/>
      <c r="F18" s="123"/>
      <c r="G18" s="11"/>
      <c r="H18" s="12"/>
      <c r="I18" s="14"/>
      <c r="J18" s="15"/>
      <c r="K18" s="123"/>
      <c r="L18" s="192"/>
      <c r="M18" s="192"/>
      <c r="N18" s="192"/>
    </row>
    <row r="19" spans="1:14" ht="25.5" customHeight="1" x14ac:dyDescent="0.15">
      <c r="B19" s="10"/>
      <c r="C19" s="194"/>
      <c r="D19" s="190"/>
      <c r="E19" s="123"/>
      <c r="F19" s="123"/>
      <c r="G19" s="11"/>
      <c r="H19" s="12"/>
      <c r="I19" s="14"/>
      <c r="J19" s="15"/>
      <c r="K19" s="123"/>
      <c r="L19" s="192"/>
      <c r="M19" s="192"/>
      <c r="N19" s="192"/>
    </row>
    <row r="20" spans="1:14" ht="25.5" customHeight="1" x14ac:dyDescent="0.15">
      <c r="B20" s="10"/>
      <c r="C20" s="194"/>
      <c r="D20" s="190"/>
      <c r="E20" s="123"/>
      <c r="F20" s="123"/>
      <c r="G20" s="11"/>
      <c r="H20" s="12"/>
      <c r="I20" s="14"/>
      <c r="J20" s="15"/>
      <c r="K20" s="123"/>
      <c r="L20" s="192"/>
      <c r="M20" s="192"/>
      <c r="N20" s="192"/>
    </row>
    <row r="21" spans="1:14" ht="25.5" customHeight="1" x14ac:dyDescent="0.15">
      <c r="B21" s="10"/>
      <c r="C21" s="194"/>
      <c r="D21" s="190"/>
      <c r="E21" s="123"/>
      <c r="F21" s="123"/>
      <c r="G21" s="11"/>
      <c r="H21" s="12"/>
      <c r="I21" s="14"/>
      <c r="J21" s="15"/>
      <c r="K21" s="123"/>
      <c r="L21" s="192"/>
      <c r="M21" s="192"/>
      <c r="N21" s="192"/>
    </row>
    <row r="22" spans="1:14" ht="21" customHeight="1" x14ac:dyDescent="0.15">
      <c r="A22" s="116"/>
      <c r="B22" s="181"/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</row>
    <row r="23" spans="1:14" ht="29.25" customHeight="1" x14ac:dyDescent="0.15">
      <c r="B23" s="187" t="s">
        <v>26</v>
      </c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6" t="s">
        <v>24</v>
      </c>
    </row>
    <row r="24" spans="1:14" ht="29.25" customHeight="1" x14ac:dyDescent="0.15">
      <c r="B24" s="197" t="s">
        <v>55</v>
      </c>
      <c r="C24" s="198"/>
      <c r="D24" s="198"/>
      <c r="E24" s="183" t="s">
        <v>52</v>
      </c>
      <c r="F24" s="183"/>
      <c r="G24" s="183"/>
      <c r="H24" s="183"/>
      <c r="I24" s="183"/>
      <c r="J24" s="183"/>
      <c r="K24" s="183"/>
      <c r="L24" s="183"/>
      <c r="M24" s="204" t="s">
        <v>48</v>
      </c>
      <c r="N24" s="226"/>
    </row>
    <row r="25" spans="1:14" ht="29.25" customHeight="1" x14ac:dyDescent="0.15">
      <c r="B25" s="5" t="s">
        <v>13</v>
      </c>
      <c r="C25" s="23"/>
      <c r="D25" s="182">
        <f>J34</f>
        <v>0</v>
      </c>
      <c r="E25" s="182"/>
      <c r="F25" s="7" t="s">
        <v>14</v>
      </c>
      <c r="G25" s="183"/>
      <c r="H25" s="183"/>
      <c r="I25" s="183"/>
      <c r="J25" s="183"/>
      <c r="K25" s="183"/>
      <c r="L25" s="183"/>
      <c r="M25" s="183"/>
      <c r="N25" s="184"/>
    </row>
    <row r="26" spans="1:14" ht="29.25" customHeight="1" x14ac:dyDescent="0.15">
      <c r="B26" s="4" t="s">
        <v>7</v>
      </c>
      <c r="C26" s="120" t="s">
        <v>41</v>
      </c>
      <c r="D26" s="185"/>
      <c r="E26" s="118" t="s">
        <v>3</v>
      </c>
      <c r="F26" s="119"/>
      <c r="G26" s="4" t="s">
        <v>8</v>
      </c>
      <c r="H26" s="4" t="s">
        <v>40</v>
      </c>
      <c r="I26" s="13" t="s">
        <v>10</v>
      </c>
      <c r="J26" s="4" t="s">
        <v>11</v>
      </c>
      <c r="K26" s="118" t="s">
        <v>42</v>
      </c>
      <c r="L26" s="119"/>
      <c r="M26" s="119"/>
      <c r="N26" s="119"/>
    </row>
    <row r="27" spans="1:14" ht="31.5" customHeight="1" x14ac:dyDescent="0.15">
      <c r="B27" s="55" t="s">
        <v>53</v>
      </c>
      <c r="C27" s="194"/>
      <c r="D27" s="190"/>
      <c r="E27" s="123"/>
      <c r="F27" s="123"/>
      <c r="G27" s="59">
        <v>100</v>
      </c>
      <c r="H27" s="12" t="s">
        <v>22</v>
      </c>
      <c r="I27" s="10"/>
      <c r="J27" s="26"/>
      <c r="K27" s="123" t="s">
        <v>86</v>
      </c>
      <c r="L27" s="192"/>
      <c r="M27" s="192"/>
      <c r="N27" s="192"/>
    </row>
    <row r="28" spans="1:14" ht="25.5" customHeight="1" x14ac:dyDescent="0.15">
      <c r="B28" s="10"/>
      <c r="C28" s="194" t="s">
        <v>44</v>
      </c>
      <c r="D28" s="190"/>
      <c r="E28" s="193"/>
      <c r="F28" s="123"/>
      <c r="G28" s="24">
        <v>0.56999999999999995</v>
      </c>
      <c r="H28" s="12" t="s">
        <v>18</v>
      </c>
      <c r="I28" s="21"/>
      <c r="J28" s="25"/>
      <c r="K28" s="209"/>
      <c r="L28" s="209"/>
      <c r="M28" s="209"/>
      <c r="N28" s="209"/>
    </row>
    <row r="29" spans="1:14" ht="25.5" customHeight="1" x14ac:dyDescent="0.15">
      <c r="B29" s="10"/>
      <c r="C29" s="194"/>
      <c r="D29" s="190"/>
      <c r="E29" s="123"/>
      <c r="F29" s="123"/>
      <c r="G29" s="24"/>
      <c r="H29" s="12"/>
      <c r="I29" s="14"/>
      <c r="J29" s="25"/>
      <c r="K29" s="123"/>
      <c r="L29" s="192"/>
      <c r="M29" s="192"/>
      <c r="N29" s="192"/>
    </row>
    <row r="30" spans="1:14" ht="25.5" customHeight="1" x14ac:dyDescent="0.15">
      <c r="B30" s="10"/>
      <c r="C30" s="194"/>
      <c r="D30" s="190"/>
      <c r="E30" s="193"/>
      <c r="F30" s="201"/>
      <c r="G30" s="24"/>
      <c r="H30" s="12"/>
      <c r="I30" s="14"/>
      <c r="J30" s="25"/>
      <c r="K30" s="123"/>
      <c r="L30" s="192"/>
      <c r="M30" s="192"/>
      <c r="N30" s="192"/>
    </row>
    <row r="31" spans="1:14" ht="25.5" customHeight="1" x14ac:dyDescent="0.15">
      <c r="B31" s="10"/>
      <c r="C31" s="194"/>
      <c r="D31" s="190"/>
      <c r="E31" s="123"/>
      <c r="F31" s="123"/>
      <c r="G31" s="24"/>
      <c r="H31" s="12"/>
      <c r="I31" s="14"/>
      <c r="J31" s="25"/>
      <c r="K31" s="123"/>
      <c r="L31" s="192"/>
      <c r="M31" s="192"/>
      <c r="N31" s="192"/>
    </row>
    <row r="32" spans="1:14" ht="25.5" customHeight="1" x14ac:dyDescent="0.15">
      <c r="B32" s="10"/>
      <c r="C32" s="194"/>
      <c r="D32" s="190"/>
      <c r="E32" s="123"/>
      <c r="F32" s="123"/>
      <c r="G32" s="11"/>
      <c r="H32" s="12"/>
      <c r="I32" s="14"/>
      <c r="J32" s="25"/>
      <c r="K32" s="123"/>
      <c r="L32" s="192"/>
      <c r="M32" s="192"/>
      <c r="N32" s="192"/>
    </row>
    <row r="33" spans="1:14" ht="25.5" customHeight="1" x14ac:dyDescent="0.15">
      <c r="B33" s="12" t="s">
        <v>43</v>
      </c>
      <c r="C33" s="194"/>
      <c r="D33" s="190"/>
      <c r="E33" s="123"/>
      <c r="F33" s="123"/>
      <c r="G33" s="11"/>
      <c r="H33" s="12"/>
      <c r="I33" s="14"/>
      <c r="J33" s="25"/>
      <c r="K33" s="123"/>
      <c r="L33" s="192"/>
      <c r="M33" s="192"/>
      <c r="N33" s="192"/>
    </row>
    <row r="34" spans="1:14" ht="25.5" customHeight="1" x14ac:dyDescent="0.15">
      <c r="B34" s="12" t="s">
        <v>2</v>
      </c>
      <c r="C34" s="194"/>
      <c r="D34" s="190"/>
      <c r="E34" s="123"/>
      <c r="F34" s="123"/>
      <c r="G34" s="11">
        <v>1</v>
      </c>
      <c r="H34" s="12" t="s">
        <v>20</v>
      </c>
      <c r="I34" s="14"/>
      <c r="J34" s="25"/>
      <c r="K34" s="123"/>
      <c r="L34" s="192"/>
      <c r="M34" s="192"/>
      <c r="N34" s="192"/>
    </row>
    <row r="35" spans="1:14" ht="25.5" customHeight="1" x14ac:dyDescent="0.15">
      <c r="B35" s="10"/>
      <c r="C35" s="194"/>
      <c r="D35" s="190"/>
      <c r="E35" s="123"/>
      <c r="F35" s="123"/>
      <c r="G35" s="11"/>
      <c r="H35" s="12"/>
      <c r="I35" s="14"/>
      <c r="J35" s="15"/>
      <c r="K35" s="123"/>
      <c r="L35" s="192"/>
      <c r="M35" s="192"/>
      <c r="N35" s="192"/>
    </row>
    <row r="36" spans="1:14" ht="25.5" customHeight="1" x14ac:dyDescent="0.15">
      <c r="B36" s="10"/>
      <c r="C36" s="194"/>
      <c r="D36" s="190"/>
      <c r="E36" s="123"/>
      <c r="F36" s="123"/>
      <c r="G36" s="11"/>
      <c r="H36" s="12"/>
      <c r="I36" s="14"/>
      <c r="J36" s="15"/>
      <c r="K36" s="123"/>
      <c r="L36" s="192"/>
      <c r="M36" s="192"/>
      <c r="N36" s="192"/>
    </row>
    <row r="37" spans="1:14" ht="25.5" customHeight="1" x14ac:dyDescent="0.15">
      <c r="B37" s="10"/>
      <c r="C37" s="194"/>
      <c r="D37" s="190"/>
      <c r="E37" s="123"/>
      <c r="F37" s="123"/>
      <c r="G37" s="11"/>
      <c r="H37" s="12"/>
      <c r="I37" s="14"/>
      <c r="J37" s="15"/>
      <c r="K37" s="123"/>
      <c r="L37" s="192"/>
      <c r="M37" s="192"/>
      <c r="N37" s="192"/>
    </row>
    <row r="38" spans="1:14" ht="25.5" customHeight="1" x14ac:dyDescent="0.15">
      <c r="B38" s="10"/>
      <c r="C38" s="194"/>
      <c r="D38" s="190"/>
      <c r="E38" s="123"/>
      <c r="F38" s="123"/>
      <c r="G38" s="11"/>
      <c r="H38" s="12"/>
      <c r="I38" s="14"/>
      <c r="J38" s="15"/>
      <c r="K38" s="123"/>
      <c r="L38" s="192"/>
      <c r="M38" s="192"/>
      <c r="N38" s="192"/>
    </row>
    <row r="39" spans="1:14" ht="25.5" customHeight="1" x14ac:dyDescent="0.15">
      <c r="B39" s="10"/>
      <c r="C39" s="194"/>
      <c r="D39" s="190"/>
      <c r="E39" s="123"/>
      <c r="F39" s="123"/>
      <c r="G39" s="11"/>
      <c r="H39" s="12"/>
      <c r="I39" s="14"/>
      <c r="J39" s="15"/>
      <c r="K39" s="123"/>
      <c r="L39" s="192"/>
      <c r="M39" s="192"/>
      <c r="N39" s="192"/>
    </row>
    <row r="40" spans="1:14" ht="25.5" customHeight="1" x14ac:dyDescent="0.15">
      <c r="B40" s="10"/>
      <c r="C40" s="194"/>
      <c r="D40" s="190"/>
      <c r="E40" s="123"/>
      <c r="F40" s="123"/>
      <c r="G40" s="11"/>
      <c r="H40" s="12"/>
      <c r="I40" s="14"/>
      <c r="J40" s="15"/>
      <c r="K40" s="123"/>
      <c r="L40" s="192"/>
      <c r="M40" s="192"/>
      <c r="N40" s="192"/>
    </row>
    <row r="41" spans="1:14" ht="25.5" customHeight="1" x14ac:dyDescent="0.15">
      <c r="B41" s="10"/>
      <c r="C41" s="194"/>
      <c r="D41" s="190"/>
      <c r="E41" s="123"/>
      <c r="F41" s="123"/>
      <c r="G41" s="11"/>
      <c r="H41" s="12"/>
      <c r="I41" s="14"/>
      <c r="J41" s="15"/>
      <c r="K41" s="123"/>
      <c r="L41" s="192"/>
      <c r="M41" s="192"/>
      <c r="N41" s="192"/>
    </row>
    <row r="42" spans="1:14" ht="25.5" customHeight="1" x14ac:dyDescent="0.15">
      <c r="B42" s="10"/>
      <c r="C42" s="194"/>
      <c r="D42" s="190"/>
      <c r="E42" s="123"/>
      <c r="F42" s="123"/>
      <c r="G42" s="11"/>
      <c r="H42" s="12"/>
      <c r="I42" s="14"/>
      <c r="J42" s="15"/>
      <c r="K42" s="123"/>
      <c r="L42" s="192"/>
      <c r="M42" s="192"/>
      <c r="N42" s="192"/>
    </row>
    <row r="43" spans="1:14" ht="21" customHeight="1" x14ac:dyDescent="0.15">
      <c r="A43" s="116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</row>
    <row r="44" spans="1:14" ht="29.25" customHeight="1" x14ac:dyDescent="0.15">
      <c r="B44" s="187" t="s">
        <v>26</v>
      </c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6" t="s">
        <v>25</v>
      </c>
    </row>
    <row r="45" spans="1:14" ht="29.25" customHeight="1" x14ac:dyDescent="0.15">
      <c r="B45" s="197" t="s">
        <v>56</v>
      </c>
      <c r="C45" s="202"/>
      <c r="D45" s="202"/>
      <c r="E45" s="222" t="s">
        <v>60</v>
      </c>
      <c r="F45" s="222"/>
      <c r="G45" s="222"/>
      <c r="H45" s="222"/>
      <c r="I45" s="222"/>
      <c r="J45" s="222"/>
      <c r="K45" s="222"/>
      <c r="L45" s="222"/>
      <c r="M45" s="204" t="s">
        <v>47</v>
      </c>
      <c r="N45" s="205"/>
    </row>
    <row r="46" spans="1:14" ht="29.25" customHeight="1" x14ac:dyDescent="0.15">
      <c r="B46" s="5" t="s">
        <v>13</v>
      </c>
      <c r="C46" s="23"/>
      <c r="D46" s="182">
        <f>J53</f>
        <v>0</v>
      </c>
      <c r="E46" s="182"/>
      <c r="F46" s="7" t="s">
        <v>14</v>
      </c>
      <c r="G46" s="206"/>
      <c r="H46" s="206"/>
      <c r="I46" s="206"/>
      <c r="J46" s="206"/>
      <c r="K46" s="206"/>
      <c r="L46" s="206"/>
      <c r="M46" s="206"/>
      <c r="N46" s="207"/>
    </row>
    <row r="47" spans="1:14" ht="29.25" customHeight="1" x14ac:dyDescent="0.15">
      <c r="B47" s="4" t="s">
        <v>7</v>
      </c>
      <c r="C47" s="120" t="s">
        <v>41</v>
      </c>
      <c r="D47" s="185"/>
      <c r="E47" s="118" t="s">
        <v>3</v>
      </c>
      <c r="F47" s="119"/>
      <c r="G47" s="4" t="s">
        <v>8</v>
      </c>
      <c r="H47" s="4" t="s">
        <v>40</v>
      </c>
      <c r="I47" s="13" t="s">
        <v>10</v>
      </c>
      <c r="J47" s="4" t="s">
        <v>11</v>
      </c>
      <c r="K47" s="118" t="s">
        <v>42</v>
      </c>
      <c r="L47" s="119"/>
      <c r="M47" s="119"/>
      <c r="N47" s="119"/>
    </row>
    <row r="48" spans="1:14" ht="30" customHeight="1" x14ac:dyDescent="0.15">
      <c r="B48" s="55" t="s">
        <v>88</v>
      </c>
      <c r="C48" s="194"/>
      <c r="D48" s="190"/>
      <c r="E48" s="191" t="s">
        <v>87</v>
      </c>
      <c r="F48" s="123"/>
      <c r="G48" s="57">
        <v>1</v>
      </c>
      <c r="H48" s="12" t="s">
        <v>30</v>
      </c>
      <c r="I48" s="10"/>
      <c r="J48" s="26"/>
      <c r="K48" s="123"/>
      <c r="L48" s="192"/>
      <c r="M48" s="192"/>
      <c r="N48" s="192"/>
    </row>
    <row r="49" spans="1:14" ht="25.5" customHeight="1" x14ac:dyDescent="0.15">
      <c r="B49" s="10"/>
      <c r="C49" s="189" t="s">
        <v>57</v>
      </c>
      <c r="D49" s="190"/>
      <c r="E49" s="123"/>
      <c r="F49" s="123"/>
      <c r="G49" s="56">
        <v>1.0999999999999999E-2</v>
      </c>
      <c r="H49" s="12" t="s">
        <v>18</v>
      </c>
      <c r="I49" s="21"/>
      <c r="J49" s="14"/>
      <c r="K49" s="209" t="s">
        <v>141</v>
      </c>
      <c r="L49" s="209"/>
      <c r="M49" s="209"/>
      <c r="N49" s="209"/>
    </row>
    <row r="50" spans="1:14" ht="25.5" customHeight="1" x14ac:dyDescent="0.15">
      <c r="B50" s="10"/>
      <c r="C50" s="189" t="s">
        <v>58</v>
      </c>
      <c r="D50" s="190"/>
      <c r="E50" s="123"/>
      <c r="F50" s="123"/>
      <c r="G50" s="56">
        <v>2.3E-2</v>
      </c>
      <c r="H50" s="12" t="s">
        <v>18</v>
      </c>
      <c r="I50" s="14"/>
      <c r="J50" s="14"/>
      <c r="K50" s="209" t="str">
        <f>K49</f>
        <v>※建設物価2014年12月号　P874参照</v>
      </c>
      <c r="L50" s="209"/>
      <c r="M50" s="209"/>
      <c r="N50" s="209"/>
    </row>
    <row r="51" spans="1:14" ht="25.5" customHeight="1" x14ac:dyDescent="0.15">
      <c r="B51" s="10"/>
      <c r="C51" s="189" t="s">
        <v>59</v>
      </c>
      <c r="D51" s="190"/>
      <c r="E51" s="123"/>
      <c r="F51" s="123"/>
      <c r="G51" s="56">
        <v>2.5999999999999999E-2</v>
      </c>
      <c r="H51" s="12" t="s">
        <v>18</v>
      </c>
      <c r="I51" s="14"/>
      <c r="J51" s="14"/>
      <c r="K51" s="209" t="str">
        <f>K49</f>
        <v>※建設物価2014年12月号　P874参照</v>
      </c>
      <c r="L51" s="209"/>
      <c r="M51" s="209"/>
      <c r="N51" s="209"/>
    </row>
    <row r="52" spans="1:14" ht="25.5" customHeight="1" x14ac:dyDescent="0.15">
      <c r="B52" s="12" t="s">
        <v>43</v>
      </c>
      <c r="C52" s="194"/>
      <c r="D52" s="190"/>
      <c r="E52" s="123"/>
      <c r="F52" s="123"/>
      <c r="G52" s="11"/>
      <c r="H52" s="12"/>
      <c r="I52" s="14"/>
      <c r="J52" s="14"/>
      <c r="K52" s="123"/>
      <c r="L52" s="192"/>
      <c r="M52" s="192"/>
      <c r="N52" s="192"/>
    </row>
    <row r="53" spans="1:14" ht="25.5" customHeight="1" x14ac:dyDescent="0.15">
      <c r="B53" s="12" t="s">
        <v>2</v>
      </c>
      <c r="C53" s="194"/>
      <c r="D53" s="190"/>
      <c r="E53" s="123"/>
      <c r="F53" s="123"/>
      <c r="G53" s="11">
        <v>1</v>
      </c>
      <c r="H53" s="12" t="s">
        <v>30</v>
      </c>
      <c r="I53" s="14"/>
      <c r="J53" s="14"/>
      <c r="K53" s="213"/>
      <c r="L53" s="214"/>
      <c r="M53" s="214"/>
      <c r="N53" s="214"/>
    </row>
    <row r="54" spans="1:14" ht="25.5" customHeight="1" x14ac:dyDescent="0.15">
      <c r="B54" s="10"/>
      <c r="C54" s="194"/>
      <c r="D54" s="190"/>
      <c r="E54" s="123"/>
      <c r="F54" s="123"/>
      <c r="G54" s="22"/>
      <c r="H54" s="12"/>
      <c r="I54" s="14"/>
      <c r="J54" s="14"/>
      <c r="K54" s="215"/>
      <c r="L54" s="216"/>
      <c r="M54" s="216"/>
      <c r="N54" s="217"/>
    </row>
    <row r="55" spans="1:14" ht="25.5" customHeight="1" x14ac:dyDescent="0.15">
      <c r="B55" s="12"/>
      <c r="C55" s="194"/>
      <c r="D55" s="190"/>
      <c r="E55" s="123"/>
      <c r="F55" s="123"/>
      <c r="G55" s="11"/>
      <c r="H55" s="12"/>
      <c r="I55" s="14"/>
      <c r="J55" s="14"/>
      <c r="K55" s="194"/>
      <c r="L55" s="218"/>
      <c r="M55" s="218"/>
      <c r="N55" s="190"/>
    </row>
    <row r="56" spans="1:14" ht="25.5" customHeight="1" x14ac:dyDescent="0.15">
      <c r="B56" s="12"/>
      <c r="C56" s="194"/>
      <c r="D56" s="190"/>
      <c r="E56" s="123"/>
      <c r="F56" s="123"/>
      <c r="G56" s="11"/>
      <c r="H56" s="12"/>
      <c r="I56" s="14"/>
      <c r="J56" s="14"/>
      <c r="K56" s="123"/>
      <c r="L56" s="192"/>
      <c r="M56" s="192"/>
      <c r="N56" s="192"/>
    </row>
    <row r="57" spans="1:14" ht="25.5" customHeight="1" x14ac:dyDescent="0.15">
      <c r="B57" s="10"/>
      <c r="C57" s="194"/>
      <c r="D57" s="190"/>
      <c r="E57" s="123"/>
      <c r="F57" s="123"/>
      <c r="G57" s="11"/>
      <c r="H57" s="12"/>
      <c r="I57" s="14"/>
      <c r="J57" s="15"/>
      <c r="K57" s="123"/>
      <c r="L57" s="192"/>
      <c r="M57" s="192"/>
      <c r="N57" s="192"/>
    </row>
    <row r="58" spans="1:14" ht="25.5" customHeight="1" x14ac:dyDescent="0.15">
      <c r="B58" s="10"/>
      <c r="C58" s="194"/>
      <c r="D58" s="190"/>
      <c r="E58" s="123"/>
      <c r="F58" s="123"/>
      <c r="G58" s="11"/>
      <c r="H58" s="12"/>
      <c r="I58" s="14"/>
      <c r="J58" s="15"/>
      <c r="K58" s="123"/>
      <c r="L58" s="192"/>
      <c r="M58" s="192"/>
      <c r="N58" s="192"/>
    </row>
    <row r="59" spans="1:14" ht="25.5" customHeight="1" x14ac:dyDescent="0.15">
      <c r="B59" s="10"/>
      <c r="C59" s="194"/>
      <c r="D59" s="190"/>
      <c r="E59" s="123"/>
      <c r="F59" s="123"/>
      <c r="G59" s="11"/>
      <c r="H59" s="12"/>
      <c r="I59" s="14"/>
      <c r="J59" s="15"/>
      <c r="K59" s="123"/>
      <c r="L59" s="192"/>
      <c r="M59" s="192"/>
      <c r="N59" s="192"/>
    </row>
    <row r="60" spans="1:14" ht="25.5" customHeight="1" x14ac:dyDescent="0.15">
      <c r="B60" s="10"/>
      <c r="C60" s="194"/>
      <c r="D60" s="190"/>
      <c r="E60" s="123"/>
      <c r="F60" s="123"/>
      <c r="G60" s="11"/>
      <c r="H60" s="12"/>
      <c r="I60" s="14"/>
      <c r="J60" s="15"/>
      <c r="K60" s="123"/>
      <c r="L60" s="192"/>
      <c r="M60" s="192"/>
      <c r="N60" s="192"/>
    </row>
    <row r="61" spans="1:14" ht="25.5" customHeight="1" x14ac:dyDescent="0.15">
      <c r="B61" s="10"/>
      <c r="C61" s="194"/>
      <c r="D61" s="190"/>
      <c r="E61" s="123"/>
      <c r="F61" s="123"/>
      <c r="G61" s="11"/>
      <c r="H61" s="12"/>
      <c r="I61" s="14"/>
      <c r="J61" s="15"/>
      <c r="K61" s="123"/>
      <c r="L61" s="192"/>
      <c r="M61" s="192"/>
      <c r="N61" s="192"/>
    </row>
    <row r="62" spans="1:14" ht="25.5" customHeight="1" x14ac:dyDescent="0.15">
      <c r="B62" s="10"/>
      <c r="C62" s="194"/>
      <c r="D62" s="190"/>
      <c r="E62" s="123"/>
      <c r="F62" s="123"/>
      <c r="G62" s="11"/>
      <c r="H62" s="12"/>
      <c r="I62" s="14"/>
      <c r="J62" s="15"/>
      <c r="K62" s="123"/>
      <c r="L62" s="192"/>
      <c r="M62" s="192"/>
      <c r="N62" s="192"/>
    </row>
    <row r="63" spans="1:14" s="2" customFormat="1" ht="25.5" customHeight="1" x14ac:dyDescent="0.15">
      <c r="A63" s="1"/>
      <c r="B63" s="10"/>
      <c r="C63" s="194"/>
      <c r="D63" s="190"/>
      <c r="E63" s="123"/>
      <c r="F63" s="123"/>
      <c r="G63" s="11"/>
      <c r="H63" s="12"/>
      <c r="I63" s="14"/>
      <c r="J63" s="15"/>
      <c r="K63" s="123"/>
      <c r="L63" s="192"/>
      <c r="M63" s="192"/>
      <c r="N63" s="192"/>
    </row>
    <row r="64" spans="1:14" ht="21" customHeight="1" x14ac:dyDescent="0.15">
      <c r="A64" s="116"/>
      <c r="B64" s="227"/>
      <c r="C64" s="227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</row>
    <row r="65" spans="2:14" ht="29.25" customHeight="1" x14ac:dyDescent="0.15">
      <c r="B65" s="187" t="s">
        <v>26</v>
      </c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6" t="s">
        <v>28</v>
      </c>
    </row>
    <row r="66" spans="2:14" ht="29.25" customHeight="1" x14ac:dyDescent="0.15">
      <c r="B66" s="197" t="s">
        <v>62</v>
      </c>
      <c r="C66" s="202"/>
      <c r="D66" s="202"/>
      <c r="E66" s="202"/>
      <c r="F66" s="202"/>
      <c r="G66" s="222" t="s">
        <v>61</v>
      </c>
      <c r="H66" s="228"/>
      <c r="I66" s="228"/>
      <c r="J66" s="228"/>
      <c r="K66" s="228"/>
      <c r="L66" s="228"/>
      <c r="M66" s="204" t="s">
        <v>47</v>
      </c>
      <c r="N66" s="205"/>
    </row>
    <row r="67" spans="2:14" ht="29.25" customHeight="1" x14ac:dyDescent="0.15">
      <c r="B67" s="5" t="s">
        <v>13</v>
      </c>
      <c r="C67" s="23"/>
      <c r="D67" s="182">
        <f>J74</f>
        <v>0</v>
      </c>
      <c r="E67" s="182"/>
      <c r="F67" s="7" t="s">
        <v>14</v>
      </c>
      <c r="G67" s="206"/>
      <c r="H67" s="206"/>
      <c r="I67" s="206"/>
      <c r="J67" s="206"/>
      <c r="K67" s="206"/>
      <c r="L67" s="206"/>
      <c r="M67" s="206"/>
      <c r="N67" s="207"/>
    </row>
    <row r="68" spans="2:14" ht="29.25" customHeight="1" x14ac:dyDescent="0.15">
      <c r="B68" s="4" t="s">
        <v>7</v>
      </c>
      <c r="C68" s="120" t="s">
        <v>41</v>
      </c>
      <c r="D68" s="185"/>
      <c r="E68" s="118" t="s">
        <v>3</v>
      </c>
      <c r="F68" s="119"/>
      <c r="G68" s="4" t="s">
        <v>8</v>
      </c>
      <c r="H68" s="4" t="s">
        <v>40</v>
      </c>
      <c r="I68" s="13" t="s">
        <v>10</v>
      </c>
      <c r="J68" s="4" t="s">
        <v>11</v>
      </c>
      <c r="K68" s="118" t="s">
        <v>42</v>
      </c>
      <c r="L68" s="119"/>
      <c r="M68" s="119"/>
      <c r="N68" s="119"/>
    </row>
    <row r="69" spans="2:14" ht="31.5" customHeight="1" x14ac:dyDescent="0.15">
      <c r="B69" s="55" t="s">
        <v>89</v>
      </c>
      <c r="C69" s="194"/>
      <c r="D69" s="190"/>
      <c r="E69" s="123"/>
      <c r="F69" s="123"/>
      <c r="G69" s="57">
        <v>1</v>
      </c>
      <c r="H69" s="12" t="s">
        <v>30</v>
      </c>
      <c r="I69" s="10"/>
      <c r="J69" s="26"/>
      <c r="K69" s="123"/>
      <c r="L69" s="192"/>
      <c r="M69" s="192"/>
      <c r="N69" s="192"/>
    </row>
    <row r="70" spans="2:14" ht="25.5" customHeight="1" x14ac:dyDescent="0.15">
      <c r="B70" s="10"/>
      <c r="C70" s="189" t="s">
        <v>57</v>
      </c>
      <c r="D70" s="190"/>
      <c r="E70" s="123"/>
      <c r="F70" s="123"/>
      <c r="G70" s="56">
        <v>3.0000000000000001E-3</v>
      </c>
      <c r="H70" s="12" t="s">
        <v>18</v>
      </c>
      <c r="I70" s="21"/>
      <c r="J70" s="14"/>
      <c r="K70" s="209" t="str">
        <f>K49</f>
        <v>※建設物価2014年12月号　P874参照</v>
      </c>
      <c r="L70" s="209"/>
      <c r="M70" s="209"/>
      <c r="N70" s="209"/>
    </row>
    <row r="71" spans="2:14" ht="27" customHeight="1" x14ac:dyDescent="0.15">
      <c r="B71" s="10"/>
      <c r="C71" s="189" t="s">
        <v>58</v>
      </c>
      <c r="D71" s="190"/>
      <c r="E71" s="123"/>
      <c r="F71" s="123"/>
      <c r="G71" s="56">
        <v>5.0000000000000001E-3</v>
      </c>
      <c r="H71" s="12" t="s">
        <v>18</v>
      </c>
      <c r="I71" s="14"/>
      <c r="J71" s="14"/>
      <c r="K71" s="209" t="str">
        <f>K70</f>
        <v>※建設物価2014年12月号　P874参照</v>
      </c>
      <c r="L71" s="209"/>
      <c r="M71" s="209"/>
      <c r="N71" s="209"/>
    </row>
    <row r="72" spans="2:14" ht="25.5" customHeight="1" x14ac:dyDescent="0.15">
      <c r="B72" s="10"/>
      <c r="C72" s="189" t="s">
        <v>59</v>
      </c>
      <c r="D72" s="190"/>
      <c r="E72" s="123"/>
      <c r="F72" s="123"/>
      <c r="G72" s="56">
        <v>8.0000000000000002E-3</v>
      </c>
      <c r="H72" s="12" t="s">
        <v>18</v>
      </c>
      <c r="I72" s="14"/>
      <c r="J72" s="14"/>
      <c r="K72" s="209" t="str">
        <f>K70</f>
        <v>※建設物価2014年12月号　P874参照</v>
      </c>
      <c r="L72" s="209"/>
      <c r="M72" s="209"/>
      <c r="N72" s="209"/>
    </row>
    <row r="73" spans="2:14" ht="25.5" customHeight="1" x14ac:dyDescent="0.15">
      <c r="B73" s="12" t="s">
        <v>43</v>
      </c>
      <c r="C73" s="194"/>
      <c r="D73" s="190"/>
      <c r="E73" s="123"/>
      <c r="F73" s="123"/>
      <c r="G73" s="11"/>
      <c r="H73" s="12"/>
      <c r="I73" s="14"/>
      <c r="J73" s="14"/>
      <c r="K73" s="123"/>
      <c r="L73" s="192"/>
      <c r="M73" s="192"/>
      <c r="N73" s="192"/>
    </row>
    <row r="74" spans="2:14" ht="25.5" customHeight="1" x14ac:dyDescent="0.15">
      <c r="B74" s="12" t="s">
        <v>2</v>
      </c>
      <c r="C74" s="194"/>
      <c r="D74" s="190"/>
      <c r="E74" s="123"/>
      <c r="F74" s="123"/>
      <c r="G74" s="11">
        <v>1</v>
      </c>
      <c r="H74" s="12" t="s">
        <v>30</v>
      </c>
      <c r="I74" s="14"/>
      <c r="J74" s="14"/>
      <c r="K74" s="213"/>
      <c r="L74" s="214"/>
      <c r="M74" s="214"/>
      <c r="N74" s="214"/>
    </row>
    <row r="75" spans="2:14" ht="25.5" customHeight="1" x14ac:dyDescent="0.15">
      <c r="B75" s="10"/>
      <c r="C75" s="194"/>
      <c r="D75" s="190"/>
      <c r="E75" s="123"/>
      <c r="F75" s="123"/>
      <c r="G75" s="22"/>
      <c r="H75" s="12"/>
      <c r="I75" s="14"/>
      <c r="J75" s="14"/>
      <c r="K75" s="215"/>
      <c r="L75" s="216"/>
      <c r="M75" s="216"/>
      <c r="N75" s="217"/>
    </row>
    <row r="76" spans="2:14" ht="25.5" customHeight="1" x14ac:dyDescent="0.15">
      <c r="B76" s="12"/>
      <c r="C76" s="194"/>
      <c r="D76" s="190"/>
      <c r="E76" s="123"/>
      <c r="F76" s="123"/>
      <c r="G76" s="11"/>
      <c r="H76" s="12"/>
      <c r="I76" s="14"/>
      <c r="J76" s="14"/>
      <c r="K76" s="194"/>
      <c r="L76" s="218"/>
      <c r="M76" s="218"/>
      <c r="N76" s="190"/>
    </row>
    <row r="77" spans="2:14" ht="25.5" customHeight="1" x14ac:dyDescent="0.15">
      <c r="B77" s="12"/>
      <c r="C77" s="194"/>
      <c r="D77" s="190"/>
      <c r="E77" s="123"/>
      <c r="F77" s="123"/>
      <c r="G77" s="11"/>
      <c r="H77" s="12"/>
      <c r="I77" s="14"/>
      <c r="J77" s="14"/>
      <c r="K77" s="123"/>
      <c r="L77" s="192"/>
      <c r="M77" s="192"/>
      <c r="N77" s="192"/>
    </row>
    <row r="78" spans="2:14" ht="25.5" customHeight="1" x14ac:dyDescent="0.15">
      <c r="B78" s="10"/>
      <c r="C78" s="194"/>
      <c r="D78" s="190"/>
      <c r="E78" s="123"/>
      <c r="F78" s="123"/>
      <c r="G78" s="11"/>
      <c r="H78" s="12"/>
      <c r="I78" s="14"/>
      <c r="J78" s="15"/>
      <c r="K78" s="123"/>
      <c r="L78" s="192"/>
      <c r="M78" s="192"/>
      <c r="N78" s="192"/>
    </row>
    <row r="79" spans="2:14" ht="25.5" customHeight="1" x14ac:dyDescent="0.15">
      <c r="B79" s="10"/>
      <c r="C79" s="194"/>
      <c r="D79" s="190"/>
      <c r="E79" s="123"/>
      <c r="F79" s="123"/>
      <c r="G79" s="11"/>
      <c r="H79" s="12"/>
      <c r="I79" s="14"/>
      <c r="J79" s="15"/>
      <c r="K79" s="123"/>
      <c r="L79" s="192"/>
      <c r="M79" s="192"/>
      <c r="N79" s="192"/>
    </row>
    <row r="80" spans="2:14" ht="25.5" customHeight="1" x14ac:dyDescent="0.15">
      <c r="B80" s="10"/>
      <c r="C80" s="194"/>
      <c r="D80" s="190"/>
      <c r="E80" s="123"/>
      <c r="F80" s="123"/>
      <c r="G80" s="11"/>
      <c r="H80" s="12"/>
      <c r="I80" s="14"/>
      <c r="J80" s="15"/>
      <c r="K80" s="123"/>
      <c r="L80" s="192"/>
      <c r="M80" s="192"/>
      <c r="N80" s="192"/>
    </row>
    <row r="81" spans="1:14" ht="25.5" customHeight="1" x14ac:dyDescent="0.15">
      <c r="B81" s="10"/>
      <c r="C81" s="194"/>
      <c r="D81" s="190"/>
      <c r="E81" s="123"/>
      <c r="F81" s="123"/>
      <c r="G81" s="11"/>
      <c r="H81" s="12"/>
      <c r="I81" s="14"/>
      <c r="J81" s="15"/>
      <c r="K81" s="123"/>
      <c r="L81" s="192"/>
      <c r="M81" s="192"/>
      <c r="N81" s="192"/>
    </row>
    <row r="82" spans="1:14" ht="25.5" customHeight="1" x14ac:dyDescent="0.15">
      <c r="B82" s="10"/>
      <c r="C82" s="194"/>
      <c r="D82" s="190"/>
      <c r="E82" s="123"/>
      <c r="F82" s="123"/>
      <c r="G82" s="11"/>
      <c r="H82" s="12"/>
      <c r="I82" s="14"/>
      <c r="J82" s="15"/>
      <c r="K82" s="123"/>
      <c r="L82" s="192"/>
      <c r="M82" s="192"/>
      <c r="N82" s="192"/>
    </row>
    <row r="83" spans="1:14" ht="25.5" customHeight="1" x14ac:dyDescent="0.15">
      <c r="B83" s="10"/>
      <c r="C83" s="194"/>
      <c r="D83" s="190"/>
      <c r="E83" s="123"/>
      <c r="F83" s="123"/>
      <c r="G83" s="11"/>
      <c r="H83" s="12"/>
      <c r="I83" s="14"/>
      <c r="J83" s="15"/>
      <c r="K83" s="123"/>
      <c r="L83" s="192"/>
      <c r="M83" s="192"/>
      <c r="N83" s="192"/>
    </row>
    <row r="84" spans="1:14" ht="25.5" customHeight="1" x14ac:dyDescent="0.15">
      <c r="B84" s="10"/>
      <c r="C84" s="194"/>
      <c r="D84" s="190"/>
      <c r="E84" s="123"/>
      <c r="F84" s="123"/>
      <c r="G84" s="11"/>
      <c r="H84" s="12"/>
      <c r="I84" s="14"/>
      <c r="J84" s="15"/>
      <c r="K84" s="123"/>
      <c r="L84" s="192"/>
      <c r="M84" s="192"/>
      <c r="N84" s="192"/>
    </row>
    <row r="85" spans="1:14" ht="24.75" customHeight="1" x14ac:dyDescent="0.15">
      <c r="A85" s="116"/>
      <c r="B85" s="227"/>
      <c r="C85" s="227"/>
      <c r="D85" s="227"/>
      <c r="E85" s="227"/>
      <c r="F85" s="227"/>
      <c r="G85" s="227"/>
      <c r="H85" s="227"/>
      <c r="I85" s="227"/>
      <c r="J85" s="227"/>
      <c r="K85" s="227"/>
      <c r="L85" s="227"/>
      <c r="M85" s="227"/>
      <c r="N85" s="227"/>
    </row>
    <row r="86" spans="1:14" ht="29.25" customHeight="1" x14ac:dyDescent="0.15">
      <c r="B86" s="187" t="s">
        <v>26</v>
      </c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6" t="s">
        <v>29</v>
      </c>
    </row>
    <row r="87" spans="1:14" ht="29.25" customHeight="1" x14ac:dyDescent="0.15">
      <c r="B87" s="197" t="s">
        <v>63</v>
      </c>
      <c r="C87" s="202"/>
      <c r="D87" s="202"/>
      <c r="E87" s="222" t="s">
        <v>64</v>
      </c>
      <c r="F87" s="222"/>
      <c r="G87" s="222"/>
      <c r="H87" s="222"/>
      <c r="I87" s="222"/>
      <c r="J87" s="222"/>
      <c r="K87" s="222"/>
      <c r="L87" s="222"/>
      <c r="M87" s="204" t="s">
        <v>47</v>
      </c>
      <c r="N87" s="205"/>
    </row>
    <row r="88" spans="1:14" ht="29.25" customHeight="1" x14ac:dyDescent="0.15">
      <c r="B88" s="5" t="s">
        <v>13</v>
      </c>
      <c r="C88" s="23"/>
      <c r="D88" s="182">
        <f>J96</f>
        <v>0</v>
      </c>
      <c r="E88" s="182"/>
      <c r="F88" s="7" t="s">
        <v>14</v>
      </c>
      <c r="G88" s="206" t="s">
        <v>90</v>
      </c>
      <c r="H88" s="206"/>
      <c r="I88" s="206"/>
      <c r="J88" s="206"/>
      <c r="K88" s="206"/>
      <c r="L88" s="206"/>
      <c r="M88" s="206"/>
      <c r="N88" s="207"/>
    </row>
    <row r="89" spans="1:14" ht="29.25" customHeight="1" x14ac:dyDescent="0.15">
      <c r="B89" s="4" t="s">
        <v>7</v>
      </c>
      <c r="C89" s="120" t="s">
        <v>41</v>
      </c>
      <c r="D89" s="185"/>
      <c r="E89" s="118" t="s">
        <v>3</v>
      </c>
      <c r="F89" s="119"/>
      <c r="G89" s="4" t="s">
        <v>8</v>
      </c>
      <c r="H89" s="4" t="s">
        <v>40</v>
      </c>
      <c r="I89" s="13" t="s">
        <v>10</v>
      </c>
      <c r="J89" s="4" t="s">
        <v>11</v>
      </c>
      <c r="K89" s="118" t="s">
        <v>42</v>
      </c>
      <c r="L89" s="119"/>
      <c r="M89" s="119"/>
      <c r="N89" s="119"/>
    </row>
    <row r="90" spans="1:14" ht="25.5" customHeight="1" x14ac:dyDescent="0.15">
      <c r="B90" s="10" t="str">
        <f>B87</f>
        <v>機械設備清掃</v>
      </c>
      <c r="C90" s="194"/>
      <c r="D90" s="190"/>
      <c r="E90" s="123" t="s">
        <v>65</v>
      </c>
      <c r="F90" s="123"/>
      <c r="G90" s="11">
        <v>1</v>
      </c>
      <c r="H90" s="12" t="s">
        <v>30</v>
      </c>
      <c r="I90" s="10"/>
      <c r="J90" s="26"/>
      <c r="K90" s="123"/>
      <c r="L90" s="192"/>
      <c r="M90" s="192"/>
      <c r="N90" s="192"/>
    </row>
    <row r="91" spans="1:14" ht="25.5" customHeight="1" x14ac:dyDescent="0.15">
      <c r="B91" s="10"/>
      <c r="C91" s="194" t="s">
        <v>66</v>
      </c>
      <c r="D91" s="190"/>
      <c r="E91" s="123"/>
      <c r="F91" s="123"/>
      <c r="G91" s="22">
        <v>0.2</v>
      </c>
      <c r="H91" s="12" t="s">
        <v>18</v>
      </c>
      <c r="I91" s="21"/>
      <c r="J91" s="14"/>
      <c r="K91" s="209" t="str">
        <f>K49</f>
        <v>※建設物価2014年12月号　P874参照</v>
      </c>
      <c r="L91" s="209"/>
      <c r="M91" s="209"/>
      <c r="N91" s="209"/>
    </row>
    <row r="92" spans="1:14" ht="25.5" customHeight="1" x14ac:dyDescent="0.15">
      <c r="B92" s="10"/>
      <c r="C92" s="189" t="s">
        <v>57</v>
      </c>
      <c r="D92" s="190"/>
      <c r="E92" s="213"/>
      <c r="F92" s="223"/>
      <c r="G92" s="22">
        <v>0.5</v>
      </c>
      <c r="H92" s="12" t="s">
        <v>18</v>
      </c>
      <c r="I92" s="14"/>
      <c r="J92" s="14"/>
      <c r="K92" s="209" t="str">
        <f>K49</f>
        <v>※建設物価2014年12月号　P874参照</v>
      </c>
      <c r="L92" s="209"/>
      <c r="M92" s="209"/>
      <c r="N92" s="209"/>
    </row>
    <row r="93" spans="1:14" ht="25.5" customHeight="1" x14ac:dyDescent="0.15">
      <c r="B93" s="10"/>
      <c r="C93" s="189" t="s">
        <v>58</v>
      </c>
      <c r="D93" s="190"/>
      <c r="E93" s="123"/>
      <c r="F93" s="123"/>
      <c r="G93" s="22">
        <v>1</v>
      </c>
      <c r="H93" s="12" t="s">
        <v>18</v>
      </c>
      <c r="I93" s="14"/>
      <c r="J93" s="14"/>
      <c r="K93" s="209" t="str">
        <f>K49</f>
        <v>※建設物価2014年12月号　P874参照</v>
      </c>
      <c r="L93" s="209"/>
      <c r="M93" s="209"/>
      <c r="N93" s="209"/>
    </row>
    <row r="94" spans="1:14" ht="25.5" customHeight="1" x14ac:dyDescent="0.15">
      <c r="B94" s="10"/>
      <c r="C94" s="189" t="s">
        <v>59</v>
      </c>
      <c r="D94" s="190"/>
      <c r="E94" s="123"/>
      <c r="F94" s="123"/>
      <c r="G94" s="22">
        <v>2.5</v>
      </c>
      <c r="H94" s="12" t="s">
        <v>18</v>
      </c>
      <c r="I94" s="14"/>
      <c r="J94" s="14"/>
      <c r="K94" s="209" t="str">
        <f>K49</f>
        <v>※建設物価2014年12月号　P874参照</v>
      </c>
      <c r="L94" s="209"/>
      <c r="M94" s="209"/>
      <c r="N94" s="209"/>
    </row>
    <row r="95" spans="1:14" ht="25.5" customHeight="1" x14ac:dyDescent="0.15">
      <c r="B95" s="12" t="s">
        <v>43</v>
      </c>
      <c r="C95" s="194"/>
      <c r="D95" s="190"/>
      <c r="E95" s="123"/>
      <c r="F95" s="123"/>
      <c r="G95" s="11"/>
      <c r="H95" s="12"/>
      <c r="I95" s="14"/>
      <c r="J95" s="14"/>
      <c r="K95" s="123"/>
      <c r="L95" s="192"/>
      <c r="M95" s="192"/>
      <c r="N95" s="192"/>
    </row>
    <row r="96" spans="1:14" ht="25.5" customHeight="1" x14ac:dyDescent="0.15">
      <c r="B96" s="12" t="s">
        <v>2</v>
      </c>
      <c r="C96" s="194"/>
      <c r="D96" s="190"/>
      <c r="E96" s="123"/>
      <c r="F96" s="123"/>
      <c r="G96" s="11">
        <v>1</v>
      </c>
      <c r="H96" s="12" t="s">
        <v>30</v>
      </c>
      <c r="I96" s="14"/>
      <c r="J96" s="14"/>
      <c r="K96" s="213"/>
      <c r="L96" s="214"/>
      <c r="M96" s="214"/>
      <c r="N96" s="214"/>
    </row>
    <row r="97" spans="1:14" ht="25.5" customHeight="1" x14ac:dyDescent="0.15">
      <c r="B97" s="10"/>
      <c r="C97" s="194"/>
      <c r="D97" s="190"/>
      <c r="E97" s="123"/>
      <c r="F97" s="123"/>
      <c r="G97" s="22"/>
      <c r="H97" s="12"/>
      <c r="I97" s="14"/>
      <c r="J97" s="14"/>
      <c r="K97" s="215"/>
      <c r="L97" s="216"/>
      <c r="M97" s="216"/>
      <c r="N97" s="217"/>
    </row>
    <row r="98" spans="1:14" ht="25.5" customHeight="1" x14ac:dyDescent="0.15">
      <c r="B98" s="12"/>
      <c r="C98" s="194"/>
      <c r="D98" s="190"/>
      <c r="E98" s="123"/>
      <c r="F98" s="123"/>
      <c r="G98" s="11"/>
      <c r="H98" s="12"/>
      <c r="I98" s="14"/>
      <c r="J98" s="14"/>
      <c r="K98" s="194"/>
      <c r="L98" s="218"/>
      <c r="M98" s="218"/>
      <c r="N98" s="190"/>
    </row>
    <row r="99" spans="1:14" ht="25.5" customHeight="1" x14ac:dyDescent="0.15">
      <c r="B99" s="12"/>
      <c r="C99" s="194"/>
      <c r="D99" s="190"/>
      <c r="E99" s="123"/>
      <c r="F99" s="123"/>
      <c r="G99" s="11"/>
      <c r="H99" s="12"/>
      <c r="I99" s="14"/>
      <c r="J99" s="14"/>
      <c r="K99" s="123"/>
      <c r="L99" s="192"/>
      <c r="M99" s="192"/>
      <c r="N99" s="192"/>
    </row>
    <row r="100" spans="1:14" ht="25.5" customHeight="1" x14ac:dyDescent="0.15">
      <c r="B100" s="10"/>
      <c r="C100" s="194"/>
      <c r="D100" s="190"/>
      <c r="E100" s="123"/>
      <c r="F100" s="123"/>
      <c r="G100" s="11"/>
      <c r="H100" s="12"/>
      <c r="I100" s="14"/>
      <c r="J100" s="15"/>
      <c r="K100" s="123"/>
      <c r="L100" s="192"/>
      <c r="M100" s="192"/>
      <c r="N100" s="192"/>
    </row>
    <row r="101" spans="1:14" ht="25.5" customHeight="1" x14ac:dyDescent="0.15">
      <c r="B101" s="10"/>
      <c r="C101" s="194"/>
      <c r="D101" s="190"/>
      <c r="E101" s="123"/>
      <c r="F101" s="123"/>
      <c r="G101" s="11"/>
      <c r="H101" s="12"/>
      <c r="I101" s="14"/>
      <c r="J101" s="15"/>
      <c r="K101" s="123"/>
      <c r="L101" s="192"/>
      <c r="M101" s="192"/>
      <c r="N101" s="192"/>
    </row>
    <row r="102" spans="1:14" ht="25.5" customHeight="1" x14ac:dyDescent="0.15">
      <c r="B102" s="10"/>
      <c r="C102" s="194"/>
      <c r="D102" s="190"/>
      <c r="E102" s="123"/>
      <c r="F102" s="123"/>
      <c r="G102" s="11"/>
      <c r="H102" s="12"/>
      <c r="I102" s="14"/>
      <c r="J102" s="15"/>
      <c r="K102" s="123"/>
      <c r="L102" s="192"/>
      <c r="M102" s="192"/>
      <c r="N102" s="192"/>
    </row>
    <row r="103" spans="1:14" ht="25.5" customHeight="1" x14ac:dyDescent="0.15">
      <c r="B103" s="10"/>
      <c r="C103" s="194"/>
      <c r="D103" s="190"/>
      <c r="E103" s="123"/>
      <c r="F103" s="123"/>
      <c r="G103" s="11"/>
      <c r="H103" s="12"/>
      <c r="I103" s="14"/>
      <c r="J103" s="15"/>
      <c r="K103" s="123"/>
      <c r="L103" s="192"/>
      <c r="M103" s="192"/>
      <c r="N103" s="192"/>
    </row>
    <row r="104" spans="1:14" ht="25.5" customHeight="1" x14ac:dyDescent="0.15">
      <c r="B104" s="10"/>
      <c r="C104" s="194"/>
      <c r="D104" s="190"/>
      <c r="E104" s="123"/>
      <c r="F104" s="123"/>
      <c r="G104" s="11"/>
      <c r="H104" s="12"/>
      <c r="I104" s="14"/>
      <c r="J104" s="15"/>
      <c r="K104" s="123"/>
      <c r="L104" s="192"/>
      <c r="M104" s="192"/>
      <c r="N104" s="192"/>
    </row>
    <row r="105" spans="1:14" ht="25.5" customHeight="1" x14ac:dyDescent="0.15">
      <c r="B105" s="10"/>
      <c r="C105" s="194"/>
      <c r="D105" s="190"/>
      <c r="E105" s="123"/>
      <c r="F105" s="123"/>
      <c r="G105" s="11"/>
      <c r="H105" s="12"/>
      <c r="I105" s="14"/>
      <c r="J105" s="15"/>
      <c r="K105" s="123"/>
      <c r="L105" s="192"/>
      <c r="M105" s="192"/>
      <c r="N105" s="192"/>
    </row>
    <row r="106" spans="1:14" ht="21" customHeight="1" x14ac:dyDescent="0.15">
      <c r="A106" s="2"/>
      <c r="B106" s="116"/>
      <c r="C106" s="116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</row>
    <row r="107" spans="1:14" ht="29.25" customHeight="1" x14ac:dyDescent="0.15">
      <c r="B107" s="187" t="s">
        <v>26</v>
      </c>
      <c r="C107" s="186"/>
      <c r="D107" s="186"/>
      <c r="E107" s="186"/>
      <c r="F107" s="186"/>
      <c r="G107" s="186"/>
      <c r="H107" s="186"/>
      <c r="I107" s="186"/>
      <c r="J107" s="186"/>
      <c r="K107" s="186"/>
      <c r="L107" s="186"/>
      <c r="M107" s="186"/>
      <c r="N107" s="6" t="s">
        <v>45</v>
      </c>
    </row>
    <row r="108" spans="1:14" ht="29.25" customHeight="1" x14ac:dyDescent="0.15">
      <c r="B108" s="197" t="s">
        <v>63</v>
      </c>
      <c r="C108" s="202"/>
      <c r="D108" s="202"/>
      <c r="E108" s="222" t="s">
        <v>67</v>
      </c>
      <c r="F108" s="222"/>
      <c r="G108" s="222"/>
      <c r="H108" s="222"/>
      <c r="I108" s="222"/>
      <c r="J108" s="222"/>
      <c r="K108" s="222"/>
      <c r="L108" s="222"/>
      <c r="M108" s="204" t="s">
        <v>47</v>
      </c>
      <c r="N108" s="205"/>
    </row>
    <row r="109" spans="1:14" ht="29.25" customHeight="1" x14ac:dyDescent="0.15">
      <c r="B109" s="5" t="s">
        <v>13</v>
      </c>
      <c r="C109" s="23"/>
      <c r="D109" s="182">
        <f>J117</f>
        <v>0</v>
      </c>
      <c r="E109" s="182"/>
      <c r="F109" s="7" t="s">
        <v>14</v>
      </c>
      <c r="G109" s="206" t="s">
        <v>91</v>
      </c>
      <c r="H109" s="206"/>
      <c r="I109" s="206"/>
      <c r="J109" s="206"/>
      <c r="K109" s="206"/>
      <c r="L109" s="206"/>
      <c r="M109" s="206"/>
      <c r="N109" s="207"/>
    </row>
    <row r="110" spans="1:14" ht="29.25" customHeight="1" x14ac:dyDescent="0.15">
      <c r="B110" s="4" t="s">
        <v>7</v>
      </c>
      <c r="C110" s="120" t="s">
        <v>41</v>
      </c>
      <c r="D110" s="185"/>
      <c r="E110" s="118" t="s">
        <v>3</v>
      </c>
      <c r="F110" s="119"/>
      <c r="G110" s="4" t="s">
        <v>8</v>
      </c>
      <c r="H110" s="4" t="s">
        <v>40</v>
      </c>
      <c r="I110" s="13" t="s">
        <v>10</v>
      </c>
      <c r="J110" s="4" t="s">
        <v>11</v>
      </c>
      <c r="K110" s="118" t="s">
        <v>42</v>
      </c>
      <c r="L110" s="119"/>
      <c r="M110" s="119"/>
      <c r="N110" s="119"/>
    </row>
    <row r="111" spans="1:14" ht="25.5" customHeight="1" x14ac:dyDescent="0.15">
      <c r="B111" s="10" t="str">
        <f>B108</f>
        <v>機械設備清掃</v>
      </c>
      <c r="C111" s="194"/>
      <c r="D111" s="190"/>
      <c r="E111" s="123" t="s">
        <v>138</v>
      </c>
      <c r="F111" s="123"/>
      <c r="G111" s="11">
        <v>1</v>
      </c>
      <c r="H111" s="12" t="s">
        <v>30</v>
      </c>
      <c r="I111" s="10"/>
      <c r="J111" s="26"/>
      <c r="K111" s="123"/>
      <c r="L111" s="192"/>
      <c r="M111" s="192"/>
      <c r="N111" s="192"/>
    </row>
    <row r="112" spans="1:14" ht="25.5" customHeight="1" x14ac:dyDescent="0.15">
      <c r="B112" s="10"/>
      <c r="C112" s="194" t="s">
        <v>66</v>
      </c>
      <c r="D112" s="190"/>
      <c r="E112" s="123"/>
      <c r="F112" s="123"/>
      <c r="G112" s="22">
        <v>0.2</v>
      </c>
      <c r="H112" s="12" t="s">
        <v>18</v>
      </c>
      <c r="I112" s="21"/>
      <c r="J112" s="14"/>
      <c r="K112" s="209" t="str">
        <f>K70</f>
        <v>※建設物価2014年12月号　P874参照</v>
      </c>
      <c r="L112" s="209"/>
      <c r="M112" s="209"/>
      <c r="N112" s="209"/>
    </row>
    <row r="113" spans="1:14" ht="25.5" customHeight="1" x14ac:dyDescent="0.15">
      <c r="B113" s="10"/>
      <c r="C113" s="189" t="s">
        <v>57</v>
      </c>
      <c r="D113" s="190"/>
      <c r="E113" s="213"/>
      <c r="F113" s="223"/>
      <c r="G113" s="22">
        <v>0.5</v>
      </c>
      <c r="H113" s="12" t="s">
        <v>18</v>
      </c>
      <c r="I113" s="14"/>
      <c r="J113" s="14"/>
      <c r="K113" s="209" t="str">
        <f>K70</f>
        <v>※建設物価2014年12月号　P874参照</v>
      </c>
      <c r="L113" s="209"/>
      <c r="M113" s="209"/>
      <c r="N113" s="209"/>
    </row>
    <row r="114" spans="1:14" ht="25.5" customHeight="1" x14ac:dyDescent="0.15">
      <c r="B114" s="10"/>
      <c r="C114" s="189" t="s">
        <v>58</v>
      </c>
      <c r="D114" s="190"/>
      <c r="E114" s="123"/>
      <c r="F114" s="123"/>
      <c r="G114" s="22">
        <v>1</v>
      </c>
      <c r="H114" s="12" t="s">
        <v>18</v>
      </c>
      <c r="I114" s="14"/>
      <c r="J114" s="14"/>
      <c r="K114" s="209" t="str">
        <f>K70</f>
        <v>※建設物価2014年12月号　P874参照</v>
      </c>
      <c r="L114" s="209"/>
      <c r="M114" s="209"/>
      <c r="N114" s="209"/>
    </row>
    <row r="115" spans="1:14" ht="25.5" customHeight="1" x14ac:dyDescent="0.15">
      <c r="B115" s="10"/>
      <c r="C115" s="189" t="s">
        <v>59</v>
      </c>
      <c r="D115" s="190"/>
      <c r="E115" s="123"/>
      <c r="F115" s="123"/>
      <c r="G115" s="22">
        <v>1.5</v>
      </c>
      <c r="H115" s="12" t="s">
        <v>18</v>
      </c>
      <c r="I115" s="14"/>
      <c r="J115" s="14"/>
      <c r="K115" s="209" t="str">
        <f>K70</f>
        <v>※建設物価2014年12月号　P874参照</v>
      </c>
      <c r="L115" s="209"/>
      <c r="M115" s="209"/>
      <c r="N115" s="209"/>
    </row>
    <row r="116" spans="1:14" ht="25.5" customHeight="1" x14ac:dyDescent="0.15">
      <c r="B116" s="12" t="s">
        <v>43</v>
      </c>
      <c r="C116" s="194"/>
      <c r="D116" s="190"/>
      <c r="E116" s="123"/>
      <c r="F116" s="123"/>
      <c r="G116" s="11"/>
      <c r="H116" s="12"/>
      <c r="I116" s="14"/>
      <c r="J116" s="14"/>
      <c r="K116" s="123"/>
      <c r="L116" s="192"/>
      <c r="M116" s="192"/>
      <c r="N116" s="192"/>
    </row>
    <row r="117" spans="1:14" ht="25.5" customHeight="1" x14ac:dyDescent="0.15">
      <c r="B117" s="12" t="s">
        <v>2</v>
      </c>
      <c r="C117" s="194"/>
      <c r="D117" s="190"/>
      <c r="E117" s="123"/>
      <c r="F117" s="123"/>
      <c r="G117" s="11">
        <v>1</v>
      </c>
      <c r="H117" s="12" t="s">
        <v>30</v>
      </c>
      <c r="I117" s="14"/>
      <c r="J117" s="14"/>
      <c r="K117" s="213"/>
      <c r="L117" s="214"/>
      <c r="M117" s="214"/>
      <c r="N117" s="214"/>
    </row>
    <row r="118" spans="1:14" ht="25.5" customHeight="1" x14ac:dyDescent="0.15">
      <c r="B118" s="10"/>
      <c r="C118" s="194"/>
      <c r="D118" s="190"/>
      <c r="E118" s="123"/>
      <c r="F118" s="123"/>
      <c r="G118" s="22"/>
      <c r="H118" s="12"/>
      <c r="I118" s="14"/>
      <c r="J118" s="14"/>
      <c r="K118" s="215"/>
      <c r="L118" s="216"/>
      <c r="M118" s="216"/>
      <c r="N118" s="217"/>
    </row>
    <row r="119" spans="1:14" ht="25.5" customHeight="1" x14ac:dyDescent="0.15">
      <c r="B119" s="12"/>
      <c r="C119" s="194"/>
      <c r="D119" s="190"/>
      <c r="E119" s="123"/>
      <c r="F119" s="123"/>
      <c r="G119" s="11"/>
      <c r="H119" s="12"/>
      <c r="I119" s="14"/>
      <c r="J119" s="14"/>
      <c r="K119" s="194"/>
      <c r="L119" s="218"/>
      <c r="M119" s="218"/>
      <c r="N119" s="190"/>
    </row>
    <row r="120" spans="1:14" ht="25.5" customHeight="1" x14ac:dyDescent="0.15">
      <c r="B120" s="12"/>
      <c r="C120" s="194"/>
      <c r="D120" s="190"/>
      <c r="E120" s="123"/>
      <c r="F120" s="123"/>
      <c r="G120" s="11"/>
      <c r="H120" s="12"/>
      <c r="I120" s="14"/>
      <c r="J120" s="14"/>
      <c r="K120" s="123"/>
      <c r="L120" s="192"/>
      <c r="M120" s="192"/>
      <c r="N120" s="192"/>
    </row>
    <row r="121" spans="1:14" ht="25.5" customHeight="1" x14ac:dyDescent="0.15">
      <c r="B121" s="10"/>
      <c r="C121" s="194"/>
      <c r="D121" s="190"/>
      <c r="E121" s="123"/>
      <c r="F121" s="123"/>
      <c r="G121" s="11"/>
      <c r="H121" s="12"/>
      <c r="I121" s="14"/>
      <c r="J121" s="15"/>
      <c r="K121" s="123"/>
      <c r="L121" s="192"/>
      <c r="M121" s="192"/>
      <c r="N121" s="192"/>
    </row>
    <row r="122" spans="1:14" ht="25.5" customHeight="1" x14ac:dyDescent="0.15">
      <c r="B122" s="10"/>
      <c r="C122" s="194"/>
      <c r="D122" s="190"/>
      <c r="E122" s="123"/>
      <c r="F122" s="123"/>
      <c r="G122" s="11"/>
      <c r="H122" s="12"/>
      <c r="I122" s="14"/>
      <c r="J122" s="15"/>
      <c r="K122" s="123"/>
      <c r="L122" s="192"/>
      <c r="M122" s="192"/>
      <c r="N122" s="192"/>
    </row>
    <row r="123" spans="1:14" ht="25.5" customHeight="1" x14ac:dyDescent="0.15">
      <c r="B123" s="10"/>
      <c r="C123" s="194"/>
      <c r="D123" s="190"/>
      <c r="E123" s="123"/>
      <c r="F123" s="123"/>
      <c r="G123" s="11"/>
      <c r="H123" s="12"/>
      <c r="I123" s="14"/>
      <c r="J123" s="15"/>
      <c r="K123" s="123"/>
      <c r="L123" s="192"/>
      <c r="M123" s="192"/>
      <c r="N123" s="192"/>
    </row>
    <row r="124" spans="1:14" ht="25.5" customHeight="1" x14ac:dyDescent="0.15">
      <c r="B124" s="10"/>
      <c r="C124" s="194"/>
      <c r="D124" s="190"/>
      <c r="E124" s="123"/>
      <c r="F124" s="123"/>
      <c r="G124" s="11"/>
      <c r="H124" s="12"/>
      <c r="I124" s="14"/>
      <c r="J124" s="15"/>
      <c r="K124" s="123"/>
      <c r="L124" s="192"/>
      <c r="M124" s="192"/>
      <c r="N124" s="192"/>
    </row>
    <row r="125" spans="1:14" ht="25.5" customHeight="1" x14ac:dyDescent="0.15">
      <c r="B125" s="10"/>
      <c r="C125" s="194"/>
      <c r="D125" s="190"/>
      <c r="E125" s="123"/>
      <c r="F125" s="123"/>
      <c r="G125" s="11"/>
      <c r="H125" s="12"/>
      <c r="I125" s="14"/>
      <c r="J125" s="15"/>
      <c r="K125" s="123"/>
      <c r="L125" s="192"/>
      <c r="M125" s="192"/>
      <c r="N125" s="192"/>
    </row>
    <row r="126" spans="1:14" ht="25.5" customHeight="1" x14ac:dyDescent="0.15">
      <c r="B126" s="10"/>
      <c r="C126" s="194"/>
      <c r="D126" s="190"/>
      <c r="E126" s="123"/>
      <c r="F126" s="123"/>
      <c r="G126" s="11"/>
      <c r="H126" s="12"/>
      <c r="I126" s="14"/>
      <c r="J126" s="15"/>
      <c r="K126" s="123"/>
      <c r="L126" s="192"/>
      <c r="M126" s="192"/>
      <c r="N126" s="192"/>
    </row>
    <row r="127" spans="1:14" ht="21" customHeight="1" x14ac:dyDescent="0.15">
      <c r="A127" s="2"/>
      <c r="B127" s="116"/>
      <c r="C127" s="116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</row>
    <row r="128" spans="1:14" ht="29.25" customHeight="1" x14ac:dyDescent="0.15">
      <c r="B128" s="187" t="s">
        <v>26</v>
      </c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6"/>
      <c r="N128" s="6" t="s">
        <v>46</v>
      </c>
    </row>
    <row r="129" spans="2:14" ht="29.25" customHeight="1" x14ac:dyDescent="0.15">
      <c r="B129" s="197" t="s">
        <v>69</v>
      </c>
      <c r="C129" s="202"/>
      <c r="D129" s="202"/>
      <c r="E129" s="222" t="s">
        <v>68</v>
      </c>
      <c r="F129" s="222"/>
      <c r="G129" s="222"/>
      <c r="H129" s="222"/>
      <c r="I129" s="222"/>
      <c r="J129" s="222"/>
      <c r="K129" s="222"/>
      <c r="L129" s="222"/>
      <c r="M129" s="204" t="s">
        <v>48</v>
      </c>
      <c r="N129" s="205"/>
    </row>
    <row r="130" spans="2:14" ht="29.25" customHeight="1" x14ac:dyDescent="0.15">
      <c r="B130" s="5" t="s">
        <v>13</v>
      </c>
      <c r="C130" s="23"/>
      <c r="D130" s="182">
        <f>J137</f>
        <v>0</v>
      </c>
      <c r="E130" s="182"/>
      <c r="F130" s="7" t="s">
        <v>14</v>
      </c>
      <c r="G130" s="206" t="s">
        <v>92</v>
      </c>
      <c r="H130" s="206"/>
      <c r="I130" s="206"/>
      <c r="J130" s="206"/>
      <c r="K130" s="206"/>
      <c r="L130" s="206"/>
      <c r="M130" s="206"/>
      <c r="N130" s="207"/>
    </row>
    <row r="131" spans="2:14" ht="29.25" customHeight="1" x14ac:dyDescent="0.15">
      <c r="B131" s="4" t="s">
        <v>7</v>
      </c>
      <c r="C131" s="120" t="s">
        <v>41</v>
      </c>
      <c r="D131" s="185"/>
      <c r="E131" s="118" t="s">
        <v>3</v>
      </c>
      <c r="F131" s="119"/>
      <c r="G131" s="4" t="s">
        <v>8</v>
      </c>
      <c r="H131" s="4" t="s">
        <v>40</v>
      </c>
      <c r="I131" s="13" t="s">
        <v>10</v>
      </c>
      <c r="J131" s="4" t="s">
        <v>11</v>
      </c>
      <c r="K131" s="118" t="s">
        <v>42</v>
      </c>
      <c r="L131" s="119"/>
      <c r="M131" s="119"/>
      <c r="N131" s="119"/>
    </row>
    <row r="132" spans="2:14" ht="25.5" customHeight="1" x14ac:dyDescent="0.15">
      <c r="B132" s="10" t="str">
        <f>B129</f>
        <v>衛生駆除</v>
      </c>
      <c r="C132" s="194"/>
      <c r="D132" s="190"/>
      <c r="E132" s="123" t="s">
        <v>139</v>
      </c>
      <c r="F132" s="123"/>
      <c r="G132" s="11">
        <v>100</v>
      </c>
      <c r="H132" s="12" t="s">
        <v>20</v>
      </c>
      <c r="I132" s="10"/>
      <c r="J132" s="26"/>
      <c r="K132" s="123"/>
      <c r="L132" s="192"/>
      <c r="M132" s="192"/>
      <c r="N132" s="192"/>
    </row>
    <row r="133" spans="2:14" ht="25.5" customHeight="1" x14ac:dyDescent="0.15">
      <c r="B133" s="10"/>
      <c r="C133" s="189" t="s">
        <v>57</v>
      </c>
      <c r="D133" s="190"/>
      <c r="E133" s="213"/>
      <c r="F133" s="223"/>
      <c r="G133" s="22">
        <v>0.01</v>
      </c>
      <c r="H133" s="12" t="s">
        <v>18</v>
      </c>
      <c r="I133" s="14"/>
      <c r="J133" s="14"/>
      <c r="K133" s="209" t="str">
        <f>K91</f>
        <v>※建設物価2014年12月号　P874参照</v>
      </c>
      <c r="L133" s="209"/>
      <c r="M133" s="209"/>
      <c r="N133" s="209"/>
    </row>
    <row r="134" spans="2:14" ht="25.5" customHeight="1" x14ac:dyDescent="0.15">
      <c r="B134" s="10"/>
      <c r="C134" s="189" t="s">
        <v>58</v>
      </c>
      <c r="D134" s="190"/>
      <c r="E134" s="123"/>
      <c r="F134" s="123"/>
      <c r="G134" s="22">
        <v>0.2</v>
      </c>
      <c r="H134" s="12" t="s">
        <v>18</v>
      </c>
      <c r="I134" s="14"/>
      <c r="J134" s="14"/>
      <c r="K134" s="209" t="str">
        <f>K91</f>
        <v>※建設物価2014年12月号　P874参照</v>
      </c>
      <c r="L134" s="209"/>
      <c r="M134" s="209"/>
      <c r="N134" s="209"/>
    </row>
    <row r="135" spans="2:14" ht="25.5" customHeight="1" x14ac:dyDescent="0.15">
      <c r="B135" s="10"/>
      <c r="C135" s="189" t="s">
        <v>59</v>
      </c>
      <c r="D135" s="190"/>
      <c r="E135" s="123"/>
      <c r="F135" s="123"/>
      <c r="G135" s="22">
        <v>0.2</v>
      </c>
      <c r="H135" s="12" t="s">
        <v>18</v>
      </c>
      <c r="I135" s="14"/>
      <c r="J135" s="14"/>
      <c r="K135" s="209" t="str">
        <f>K91</f>
        <v>※建設物価2014年12月号　P874参照</v>
      </c>
      <c r="L135" s="209"/>
      <c r="M135" s="209"/>
      <c r="N135" s="209"/>
    </row>
    <row r="136" spans="2:14" ht="25.5" customHeight="1" x14ac:dyDescent="0.15">
      <c r="B136" s="12" t="s">
        <v>43</v>
      </c>
      <c r="C136" s="194"/>
      <c r="D136" s="190"/>
      <c r="E136" s="123"/>
      <c r="F136" s="123"/>
      <c r="G136" s="11"/>
      <c r="H136" s="12"/>
      <c r="I136" s="14"/>
      <c r="J136" s="14"/>
      <c r="K136" s="123"/>
      <c r="L136" s="192"/>
      <c r="M136" s="192"/>
      <c r="N136" s="192"/>
    </row>
    <row r="137" spans="2:14" ht="25.5" customHeight="1" x14ac:dyDescent="0.15">
      <c r="B137" s="12" t="s">
        <v>2</v>
      </c>
      <c r="C137" s="194"/>
      <c r="D137" s="190"/>
      <c r="E137" s="123"/>
      <c r="F137" s="123"/>
      <c r="G137" s="11">
        <v>1</v>
      </c>
      <c r="H137" s="12" t="s">
        <v>20</v>
      </c>
      <c r="I137" s="14"/>
      <c r="J137" s="14"/>
      <c r="K137" s="213"/>
      <c r="L137" s="214"/>
      <c r="M137" s="214"/>
      <c r="N137" s="214"/>
    </row>
    <row r="138" spans="2:14" ht="25.5" customHeight="1" x14ac:dyDescent="0.15">
      <c r="B138" s="10"/>
      <c r="C138" s="194"/>
      <c r="D138" s="190"/>
      <c r="E138" s="123"/>
      <c r="F138" s="123"/>
      <c r="G138" s="22"/>
      <c r="H138" s="12"/>
      <c r="I138" s="14"/>
      <c r="J138" s="14"/>
      <c r="K138" s="215"/>
      <c r="L138" s="216"/>
      <c r="M138" s="216"/>
      <c r="N138" s="217"/>
    </row>
    <row r="139" spans="2:14" ht="25.5" customHeight="1" x14ac:dyDescent="0.15">
      <c r="B139" s="10"/>
      <c r="C139" s="194"/>
      <c r="D139" s="190"/>
      <c r="E139" s="123"/>
      <c r="F139" s="123"/>
      <c r="G139" s="22"/>
      <c r="H139" s="12"/>
      <c r="I139" s="14"/>
      <c r="J139" s="14"/>
      <c r="K139" s="215"/>
      <c r="L139" s="216"/>
      <c r="M139" s="216"/>
      <c r="N139" s="217"/>
    </row>
    <row r="140" spans="2:14" ht="25.5" customHeight="1" x14ac:dyDescent="0.15">
      <c r="B140" s="12"/>
      <c r="C140" s="194"/>
      <c r="D140" s="190"/>
      <c r="E140" s="123"/>
      <c r="F140" s="123"/>
      <c r="G140" s="11"/>
      <c r="H140" s="12"/>
      <c r="I140" s="14"/>
      <c r="J140" s="14"/>
      <c r="K140" s="194"/>
      <c r="L140" s="218"/>
      <c r="M140" s="218"/>
      <c r="N140" s="190"/>
    </row>
    <row r="141" spans="2:14" ht="25.5" customHeight="1" x14ac:dyDescent="0.15">
      <c r="B141" s="12"/>
      <c r="C141" s="194"/>
      <c r="D141" s="190"/>
      <c r="E141" s="123"/>
      <c r="F141" s="123"/>
      <c r="G141" s="11"/>
      <c r="H141" s="12"/>
      <c r="I141" s="14"/>
      <c r="J141" s="14"/>
      <c r="K141" s="123"/>
      <c r="L141" s="192"/>
      <c r="M141" s="192"/>
      <c r="N141" s="192"/>
    </row>
    <row r="142" spans="2:14" ht="25.5" customHeight="1" x14ac:dyDescent="0.15">
      <c r="B142" s="10"/>
      <c r="C142" s="194"/>
      <c r="D142" s="190"/>
      <c r="E142" s="123"/>
      <c r="F142" s="123"/>
      <c r="G142" s="11"/>
      <c r="H142" s="12"/>
      <c r="I142" s="14"/>
      <c r="J142" s="15"/>
      <c r="K142" s="123"/>
      <c r="L142" s="192"/>
      <c r="M142" s="192"/>
      <c r="N142" s="192"/>
    </row>
    <row r="143" spans="2:14" ht="25.5" customHeight="1" x14ac:dyDescent="0.15">
      <c r="B143" s="10"/>
      <c r="C143" s="194"/>
      <c r="D143" s="190"/>
      <c r="E143" s="123"/>
      <c r="F143" s="123"/>
      <c r="G143" s="11"/>
      <c r="H143" s="12"/>
      <c r="I143" s="14"/>
      <c r="J143" s="15"/>
      <c r="K143" s="123"/>
      <c r="L143" s="192"/>
      <c r="M143" s="192"/>
      <c r="N143" s="192"/>
    </row>
    <row r="144" spans="2:14" ht="25.5" customHeight="1" x14ac:dyDescent="0.15">
      <c r="B144" s="10"/>
      <c r="C144" s="194"/>
      <c r="D144" s="190"/>
      <c r="E144" s="123"/>
      <c r="F144" s="123"/>
      <c r="G144" s="11"/>
      <c r="H144" s="12"/>
      <c r="I144" s="14"/>
      <c r="J144" s="15"/>
      <c r="K144" s="123"/>
      <c r="L144" s="192"/>
      <c r="M144" s="192"/>
      <c r="N144" s="192"/>
    </row>
    <row r="145" spans="1:14" ht="25.5" customHeight="1" x14ac:dyDescent="0.15">
      <c r="B145" s="10"/>
      <c r="C145" s="194"/>
      <c r="D145" s="190"/>
      <c r="E145" s="123"/>
      <c r="F145" s="123"/>
      <c r="G145" s="11"/>
      <c r="H145" s="12"/>
      <c r="I145" s="14"/>
      <c r="J145" s="15"/>
      <c r="K145" s="123"/>
      <c r="L145" s="192"/>
      <c r="M145" s="192"/>
      <c r="N145" s="192"/>
    </row>
    <row r="146" spans="1:14" ht="25.5" customHeight="1" x14ac:dyDescent="0.15">
      <c r="B146" s="10"/>
      <c r="C146" s="194"/>
      <c r="D146" s="190"/>
      <c r="E146" s="123"/>
      <c r="F146" s="123"/>
      <c r="G146" s="11"/>
      <c r="H146" s="12"/>
      <c r="I146" s="14"/>
      <c r="J146" s="15"/>
      <c r="K146" s="123"/>
      <c r="L146" s="192"/>
      <c r="M146" s="192"/>
      <c r="N146" s="192"/>
    </row>
    <row r="147" spans="1:14" ht="25.5" customHeight="1" x14ac:dyDescent="0.15">
      <c r="A147" s="2"/>
      <c r="B147" s="10"/>
      <c r="C147" s="194"/>
      <c r="D147" s="190"/>
      <c r="E147" s="123"/>
      <c r="F147" s="123"/>
      <c r="G147" s="11"/>
      <c r="H147" s="12"/>
      <c r="I147" s="14"/>
      <c r="J147" s="15"/>
      <c r="K147" s="123"/>
      <c r="L147" s="192"/>
      <c r="M147" s="192"/>
      <c r="N147" s="192"/>
    </row>
    <row r="148" spans="1:14" ht="25.5" customHeight="1" x14ac:dyDescent="0.15">
      <c r="A148" s="116"/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</row>
    <row r="149" spans="1:14" ht="29.25" customHeight="1" x14ac:dyDescent="0.15">
      <c r="B149" s="187" t="s">
        <v>26</v>
      </c>
      <c r="C149" s="186"/>
      <c r="D149" s="186"/>
      <c r="E149" s="186"/>
      <c r="F149" s="186"/>
      <c r="G149" s="186"/>
      <c r="H149" s="186"/>
      <c r="I149" s="186"/>
      <c r="J149" s="186"/>
      <c r="K149" s="186"/>
      <c r="L149" s="186"/>
      <c r="M149" s="186"/>
      <c r="N149" s="6" t="s">
        <v>70</v>
      </c>
    </row>
    <row r="150" spans="1:14" ht="29.25" customHeight="1" x14ac:dyDescent="0.15">
      <c r="B150" s="197" t="s">
        <v>69</v>
      </c>
      <c r="C150" s="202"/>
      <c r="D150" s="202"/>
      <c r="E150" s="222" t="s">
        <v>93</v>
      </c>
      <c r="F150" s="222"/>
      <c r="G150" s="222"/>
      <c r="H150" s="222"/>
      <c r="I150" s="222"/>
      <c r="J150" s="222"/>
      <c r="K150" s="222"/>
      <c r="L150" s="222"/>
      <c r="M150" s="204" t="s">
        <v>47</v>
      </c>
      <c r="N150" s="205"/>
    </row>
    <row r="151" spans="1:14" ht="29.25" customHeight="1" x14ac:dyDescent="0.15">
      <c r="B151" s="5" t="s">
        <v>13</v>
      </c>
      <c r="C151" s="23"/>
      <c r="D151" s="182">
        <f>J158</f>
        <v>0</v>
      </c>
      <c r="E151" s="182"/>
      <c r="F151" s="7" t="s">
        <v>14</v>
      </c>
      <c r="G151" s="206" t="s">
        <v>94</v>
      </c>
      <c r="H151" s="206"/>
      <c r="I151" s="206"/>
      <c r="J151" s="206"/>
      <c r="K151" s="206"/>
      <c r="L151" s="206"/>
      <c r="M151" s="206"/>
      <c r="N151" s="207"/>
    </row>
    <row r="152" spans="1:14" ht="29.25" customHeight="1" x14ac:dyDescent="0.15">
      <c r="B152" s="4" t="s">
        <v>7</v>
      </c>
      <c r="C152" s="120" t="s">
        <v>41</v>
      </c>
      <c r="D152" s="185"/>
      <c r="E152" s="118" t="s">
        <v>3</v>
      </c>
      <c r="F152" s="119"/>
      <c r="G152" s="4" t="s">
        <v>8</v>
      </c>
      <c r="H152" s="4" t="s">
        <v>40</v>
      </c>
      <c r="I152" s="13" t="s">
        <v>10</v>
      </c>
      <c r="J152" s="4" t="s">
        <v>11</v>
      </c>
      <c r="K152" s="118" t="s">
        <v>42</v>
      </c>
      <c r="L152" s="119"/>
      <c r="M152" s="119"/>
      <c r="N152" s="119"/>
    </row>
    <row r="153" spans="1:14" ht="25.5" customHeight="1" x14ac:dyDescent="0.15">
      <c r="B153" s="10" t="str">
        <f>B150</f>
        <v>衛生駆除</v>
      </c>
      <c r="C153" s="194"/>
      <c r="D153" s="190"/>
      <c r="E153" s="123" t="str">
        <f>G151</f>
        <v>　　鼠等</v>
      </c>
      <c r="F153" s="123"/>
      <c r="G153" s="11">
        <v>1</v>
      </c>
      <c r="H153" s="12" t="s">
        <v>30</v>
      </c>
      <c r="I153" s="10"/>
      <c r="J153" s="26"/>
      <c r="K153" s="123"/>
      <c r="L153" s="192"/>
      <c r="M153" s="192"/>
      <c r="N153" s="192"/>
    </row>
    <row r="154" spans="1:14" ht="25.5" customHeight="1" x14ac:dyDescent="0.15">
      <c r="B154" s="10"/>
      <c r="C154" s="189" t="s">
        <v>57</v>
      </c>
      <c r="D154" s="190"/>
      <c r="E154" s="213"/>
      <c r="F154" s="223"/>
      <c r="G154" s="22">
        <v>0.5</v>
      </c>
      <c r="H154" s="12" t="s">
        <v>18</v>
      </c>
      <c r="I154" s="14"/>
      <c r="J154" s="14"/>
      <c r="K154" s="209" t="str">
        <f>K112</f>
        <v>※建設物価2014年12月号　P874参照</v>
      </c>
      <c r="L154" s="209"/>
      <c r="M154" s="209"/>
      <c r="N154" s="209"/>
    </row>
    <row r="155" spans="1:14" ht="25.5" customHeight="1" x14ac:dyDescent="0.15">
      <c r="B155" s="10"/>
      <c r="C155" s="189" t="s">
        <v>58</v>
      </c>
      <c r="D155" s="190"/>
      <c r="E155" s="123"/>
      <c r="F155" s="123"/>
      <c r="G155" s="22">
        <v>1</v>
      </c>
      <c r="H155" s="12" t="s">
        <v>18</v>
      </c>
      <c r="I155" s="14"/>
      <c r="J155" s="14"/>
      <c r="K155" s="209" t="str">
        <f>K112</f>
        <v>※建設物価2014年12月号　P874参照</v>
      </c>
      <c r="L155" s="209"/>
      <c r="M155" s="209"/>
      <c r="N155" s="209"/>
    </row>
    <row r="156" spans="1:14" ht="25.5" customHeight="1" x14ac:dyDescent="0.15">
      <c r="B156" s="10"/>
      <c r="C156" s="189" t="s">
        <v>59</v>
      </c>
      <c r="D156" s="190"/>
      <c r="E156" s="123"/>
      <c r="F156" s="123"/>
      <c r="G156" s="22">
        <v>1.5</v>
      </c>
      <c r="H156" s="12" t="s">
        <v>18</v>
      </c>
      <c r="I156" s="14"/>
      <c r="J156" s="14"/>
      <c r="K156" s="209" t="str">
        <f>K112</f>
        <v>※建設物価2014年12月号　P874参照</v>
      </c>
      <c r="L156" s="209"/>
      <c r="M156" s="209"/>
      <c r="N156" s="209"/>
    </row>
    <row r="157" spans="1:14" ht="25.5" customHeight="1" x14ac:dyDescent="0.15">
      <c r="B157" s="12" t="s">
        <v>43</v>
      </c>
      <c r="C157" s="194"/>
      <c r="D157" s="190"/>
      <c r="E157" s="123"/>
      <c r="F157" s="123"/>
      <c r="G157" s="11"/>
      <c r="H157" s="12"/>
      <c r="I157" s="14"/>
      <c r="J157" s="14"/>
      <c r="K157" s="123"/>
      <c r="L157" s="192"/>
      <c r="M157" s="192"/>
      <c r="N157" s="192"/>
    </row>
    <row r="158" spans="1:14" ht="25.5" customHeight="1" x14ac:dyDescent="0.15">
      <c r="B158" s="12" t="s">
        <v>2</v>
      </c>
      <c r="C158" s="194"/>
      <c r="D158" s="190"/>
      <c r="E158" s="123"/>
      <c r="F158" s="123"/>
      <c r="G158" s="11">
        <v>1</v>
      </c>
      <c r="H158" s="12" t="s">
        <v>30</v>
      </c>
      <c r="I158" s="14"/>
      <c r="J158" s="14"/>
      <c r="K158" s="213"/>
      <c r="L158" s="214"/>
      <c r="M158" s="214"/>
      <c r="N158" s="214"/>
    </row>
    <row r="159" spans="1:14" ht="25.5" customHeight="1" x14ac:dyDescent="0.15">
      <c r="B159" s="10"/>
      <c r="C159" s="194"/>
      <c r="D159" s="190"/>
      <c r="E159" s="123"/>
      <c r="F159" s="123"/>
      <c r="G159" s="22"/>
      <c r="H159" s="12"/>
      <c r="I159" s="14"/>
      <c r="J159" s="14"/>
      <c r="K159" s="215"/>
      <c r="L159" s="216"/>
      <c r="M159" s="216"/>
      <c r="N159" s="217"/>
    </row>
    <row r="160" spans="1:14" ht="25.5" customHeight="1" x14ac:dyDescent="0.15">
      <c r="B160" s="10"/>
      <c r="C160" s="194"/>
      <c r="D160" s="190"/>
      <c r="E160" s="123"/>
      <c r="F160" s="123"/>
      <c r="G160" s="22"/>
      <c r="H160" s="12"/>
      <c r="I160" s="14"/>
      <c r="J160" s="14"/>
      <c r="K160" s="215"/>
      <c r="L160" s="216"/>
      <c r="M160" s="216"/>
      <c r="N160" s="217"/>
    </row>
    <row r="161" spans="1:14" ht="25.5" customHeight="1" x14ac:dyDescent="0.15">
      <c r="B161" s="12"/>
      <c r="C161" s="194"/>
      <c r="D161" s="190"/>
      <c r="E161" s="123"/>
      <c r="F161" s="123"/>
      <c r="G161" s="11"/>
      <c r="H161" s="12"/>
      <c r="I161" s="14"/>
      <c r="J161" s="14"/>
      <c r="K161" s="194"/>
      <c r="L161" s="218"/>
      <c r="M161" s="218"/>
      <c r="N161" s="190"/>
    </row>
    <row r="162" spans="1:14" ht="25.5" customHeight="1" x14ac:dyDescent="0.15">
      <c r="B162" s="12"/>
      <c r="C162" s="194"/>
      <c r="D162" s="190"/>
      <c r="E162" s="123"/>
      <c r="F162" s="123"/>
      <c r="G162" s="11"/>
      <c r="H162" s="12"/>
      <c r="I162" s="14"/>
      <c r="J162" s="14"/>
      <c r="K162" s="123"/>
      <c r="L162" s="192"/>
      <c r="M162" s="192"/>
      <c r="N162" s="192"/>
    </row>
    <row r="163" spans="1:14" ht="25.5" customHeight="1" x14ac:dyDescent="0.15">
      <c r="B163" s="10"/>
      <c r="C163" s="194"/>
      <c r="D163" s="190"/>
      <c r="E163" s="123"/>
      <c r="F163" s="123"/>
      <c r="G163" s="11"/>
      <c r="H163" s="12"/>
      <c r="I163" s="14"/>
      <c r="J163" s="15"/>
      <c r="K163" s="123"/>
      <c r="L163" s="192"/>
      <c r="M163" s="192"/>
      <c r="N163" s="192"/>
    </row>
    <row r="164" spans="1:14" ht="25.5" customHeight="1" x14ac:dyDescent="0.15">
      <c r="B164" s="10"/>
      <c r="C164" s="194"/>
      <c r="D164" s="190"/>
      <c r="E164" s="123"/>
      <c r="F164" s="123"/>
      <c r="G164" s="11"/>
      <c r="H164" s="12"/>
      <c r="I164" s="14"/>
      <c r="J164" s="15"/>
      <c r="K164" s="123"/>
      <c r="L164" s="192"/>
      <c r="M164" s="192"/>
      <c r="N164" s="192"/>
    </row>
    <row r="165" spans="1:14" ht="25.5" customHeight="1" x14ac:dyDescent="0.15">
      <c r="B165" s="10"/>
      <c r="C165" s="194"/>
      <c r="D165" s="190"/>
      <c r="E165" s="123"/>
      <c r="F165" s="123"/>
      <c r="G165" s="11"/>
      <c r="H165" s="12"/>
      <c r="I165" s="14"/>
      <c r="J165" s="15"/>
      <c r="K165" s="123"/>
      <c r="L165" s="192"/>
      <c r="M165" s="192"/>
      <c r="N165" s="192"/>
    </row>
    <row r="166" spans="1:14" ht="25.5" customHeight="1" x14ac:dyDescent="0.15">
      <c r="B166" s="10"/>
      <c r="C166" s="194"/>
      <c r="D166" s="190"/>
      <c r="E166" s="123"/>
      <c r="F166" s="123"/>
      <c r="G166" s="11"/>
      <c r="H166" s="12"/>
      <c r="I166" s="14"/>
      <c r="J166" s="15"/>
      <c r="K166" s="123"/>
      <c r="L166" s="192"/>
      <c r="M166" s="192"/>
      <c r="N166" s="192"/>
    </row>
    <row r="167" spans="1:14" ht="25.5" customHeight="1" x14ac:dyDescent="0.15">
      <c r="B167" s="10"/>
      <c r="C167" s="194"/>
      <c r="D167" s="190"/>
      <c r="E167" s="123"/>
      <c r="F167" s="123"/>
      <c r="G167" s="11"/>
      <c r="H167" s="12"/>
      <c r="I167" s="14"/>
      <c r="J167" s="15"/>
      <c r="K167" s="123"/>
      <c r="L167" s="192"/>
      <c r="M167" s="192"/>
      <c r="N167" s="192"/>
    </row>
    <row r="168" spans="1:14" ht="25.5" customHeight="1" x14ac:dyDescent="0.15">
      <c r="B168" s="10"/>
      <c r="C168" s="194"/>
      <c r="D168" s="190"/>
      <c r="E168" s="123"/>
      <c r="F168" s="123"/>
      <c r="G168" s="11"/>
      <c r="H168" s="12"/>
      <c r="I168" s="14"/>
      <c r="J168" s="15"/>
      <c r="K168" s="123"/>
      <c r="L168" s="192"/>
      <c r="M168" s="192"/>
      <c r="N168" s="192"/>
    </row>
    <row r="169" spans="1:14" ht="20.100000000000001" customHeight="1" x14ac:dyDescent="0.15">
      <c r="A169" s="2"/>
      <c r="B169" s="116"/>
      <c r="C169" s="116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</row>
    <row r="170" spans="1:14" ht="30" customHeight="1" x14ac:dyDescent="0.15">
      <c r="B170" s="187" t="s">
        <v>26</v>
      </c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6"/>
      <c r="N170" s="6" t="s">
        <v>49</v>
      </c>
    </row>
    <row r="171" spans="1:14" ht="24" customHeight="1" x14ac:dyDescent="0.15">
      <c r="B171" s="197" t="s">
        <v>73</v>
      </c>
      <c r="C171" s="202"/>
      <c r="D171" s="202"/>
      <c r="E171" s="222" t="s">
        <v>72</v>
      </c>
      <c r="F171" s="222"/>
      <c r="G171" s="222"/>
      <c r="H171" s="222"/>
      <c r="I171" s="222"/>
      <c r="J171" s="222"/>
      <c r="K171" s="222"/>
      <c r="L171" s="222"/>
      <c r="M171" s="204" t="s">
        <v>71</v>
      </c>
      <c r="N171" s="205"/>
    </row>
    <row r="172" spans="1:14" ht="24" customHeight="1" x14ac:dyDescent="0.15">
      <c r="B172" s="5" t="s">
        <v>13</v>
      </c>
      <c r="C172" s="23"/>
      <c r="D172" s="182">
        <f>J179</f>
        <v>0</v>
      </c>
      <c r="E172" s="182"/>
      <c r="F172" s="7" t="s">
        <v>14</v>
      </c>
      <c r="G172" s="206" t="s">
        <v>95</v>
      </c>
      <c r="H172" s="206"/>
      <c r="I172" s="206"/>
      <c r="J172" s="206"/>
      <c r="K172" s="206"/>
      <c r="L172" s="206"/>
      <c r="M172" s="206"/>
      <c r="N172" s="207"/>
    </row>
    <row r="173" spans="1:14" ht="29.25" customHeight="1" x14ac:dyDescent="0.15">
      <c r="B173" s="4" t="s">
        <v>7</v>
      </c>
      <c r="C173" s="120" t="s">
        <v>41</v>
      </c>
      <c r="D173" s="185"/>
      <c r="E173" s="118" t="s">
        <v>3</v>
      </c>
      <c r="F173" s="119"/>
      <c r="G173" s="4" t="s">
        <v>8</v>
      </c>
      <c r="H173" s="4" t="s">
        <v>40</v>
      </c>
      <c r="I173" s="13" t="s">
        <v>10</v>
      </c>
      <c r="J173" s="4" t="s">
        <v>11</v>
      </c>
      <c r="K173" s="118" t="s">
        <v>42</v>
      </c>
      <c r="L173" s="119"/>
      <c r="M173" s="119"/>
      <c r="N173" s="119"/>
    </row>
    <row r="174" spans="1:14" ht="25.5" customHeight="1" x14ac:dyDescent="0.15">
      <c r="B174" s="10" t="str">
        <f>B171</f>
        <v>執務環境検査</v>
      </c>
      <c r="C174" s="194"/>
      <c r="D174" s="190"/>
      <c r="E174" s="123" t="s">
        <v>140</v>
      </c>
      <c r="F174" s="123"/>
      <c r="G174" s="11">
        <v>1</v>
      </c>
      <c r="H174" s="12" t="s">
        <v>77</v>
      </c>
      <c r="I174" s="10"/>
      <c r="J174" s="26"/>
      <c r="K174" s="123"/>
      <c r="L174" s="192"/>
      <c r="M174" s="192"/>
      <c r="N174" s="192"/>
    </row>
    <row r="175" spans="1:14" ht="25.5" customHeight="1" x14ac:dyDescent="0.15">
      <c r="B175" s="10"/>
      <c r="C175" s="189" t="s">
        <v>75</v>
      </c>
      <c r="D175" s="190"/>
      <c r="E175" s="213"/>
      <c r="F175" s="223"/>
      <c r="G175" s="22">
        <v>0.02</v>
      </c>
      <c r="H175" s="12" t="s">
        <v>18</v>
      </c>
      <c r="I175" s="14"/>
      <c r="J175" s="14"/>
      <c r="K175" s="209" t="str">
        <f>K133</f>
        <v>※建設物価2014年12月号　P874参照</v>
      </c>
      <c r="L175" s="209"/>
      <c r="M175" s="209"/>
      <c r="N175" s="209"/>
    </row>
    <row r="176" spans="1:14" ht="25.5" customHeight="1" x14ac:dyDescent="0.15">
      <c r="B176" s="10"/>
      <c r="C176" s="189" t="s">
        <v>76</v>
      </c>
      <c r="D176" s="190"/>
      <c r="E176" s="123"/>
      <c r="F176" s="123"/>
      <c r="G176" s="22">
        <v>0.05</v>
      </c>
      <c r="H176" s="12" t="s">
        <v>18</v>
      </c>
      <c r="I176" s="14"/>
      <c r="J176" s="14"/>
      <c r="K176" s="209" t="str">
        <f>K133</f>
        <v>※建設物価2014年12月号　P874参照</v>
      </c>
      <c r="L176" s="209"/>
      <c r="M176" s="209"/>
      <c r="N176" s="209"/>
    </row>
    <row r="177" spans="1:14" ht="25.5" customHeight="1" x14ac:dyDescent="0.15">
      <c r="B177" s="10"/>
      <c r="C177" s="189" t="s">
        <v>74</v>
      </c>
      <c r="D177" s="190"/>
      <c r="E177" s="123"/>
      <c r="F177" s="123"/>
      <c r="G177" s="22">
        <v>0.15</v>
      </c>
      <c r="H177" s="12" t="s">
        <v>18</v>
      </c>
      <c r="I177" s="14"/>
      <c r="J177" s="14"/>
      <c r="K177" s="209" t="str">
        <f>K133</f>
        <v>※建設物価2014年12月号　P874参照</v>
      </c>
      <c r="L177" s="209"/>
      <c r="M177" s="209"/>
      <c r="N177" s="209"/>
    </row>
    <row r="178" spans="1:14" ht="25.5" customHeight="1" x14ac:dyDescent="0.15">
      <c r="B178" s="12" t="s">
        <v>43</v>
      </c>
      <c r="C178" s="194"/>
      <c r="D178" s="190"/>
      <c r="E178" s="123"/>
      <c r="F178" s="123"/>
      <c r="G178" s="11"/>
      <c r="H178" s="12"/>
      <c r="I178" s="14"/>
      <c r="J178" s="14"/>
      <c r="K178" s="123"/>
      <c r="L178" s="192"/>
      <c r="M178" s="192"/>
      <c r="N178" s="192"/>
    </row>
    <row r="179" spans="1:14" ht="25.5" customHeight="1" x14ac:dyDescent="0.15">
      <c r="B179" s="12" t="s">
        <v>2</v>
      </c>
      <c r="C179" s="194"/>
      <c r="D179" s="190"/>
      <c r="E179" s="123"/>
      <c r="F179" s="123"/>
      <c r="G179" s="11">
        <v>1</v>
      </c>
      <c r="H179" s="12" t="s">
        <v>77</v>
      </c>
      <c r="I179" s="14"/>
      <c r="J179" s="14"/>
      <c r="K179" s="213"/>
      <c r="L179" s="214"/>
      <c r="M179" s="214"/>
      <c r="N179" s="214"/>
    </row>
    <row r="180" spans="1:14" ht="25.5" customHeight="1" x14ac:dyDescent="0.15">
      <c r="B180" s="10"/>
      <c r="C180" s="194"/>
      <c r="D180" s="190"/>
      <c r="E180" s="123"/>
      <c r="F180" s="123"/>
      <c r="G180" s="22"/>
      <c r="H180" s="12"/>
      <c r="I180" s="14"/>
      <c r="J180" s="14"/>
      <c r="K180" s="215"/>
      <c r="L180" s="216"/>
      <c r="M180" s="216"/>
      <c r="N180" s="217"/>
    </row>
    <row r="181" spans="1:14" ht="25.5" customHeight="1" x14ac:dyDescent="0.15">
      <c r="B181" s="10"/>
      <c r="C181" s="194"/>
      <c r="D181" s="190"/>
      <c r="E181" s="123"/>
      <c r="F181" s="123"/>
      <c r="G181" s="22"/>
      <c r="H181" s="12"/>
      <c r="I181" s="14"/>
      <c r="J181" s="14"/>
      <c r="K181" s="215"/>
      <c r="L181" s="216"/>
      <c r="M181" s="216"/>
      <c r="N181" s="217"/>
    </row>
    <row r="182" spans="1:14" ht="25.5" customHeight="1" x14ac:dyDescent="0.15">
      <c r="B182" s="12"/>
      <c r="C182" s="194"/>
      <c r="D182" s="190"/>
      <c r="E182" s="123"/>
      <c r="F182" s="123"/>
      <c r="G182" s="11"/>
      <c r="H182" s="12"/>
      <c r="I182" s="14"/>
      <c r="J182" s="14"/>
      <c r="K182" s="194"/>
      <c r="L182" s="218"/>
      <c r="M182" s="218"/>
      <c r="N182" s="190"/>
    </row>
    <row r="183" spans="1:14" ht="25.5" customHeight="1" x14ac:dyDescent="0.15">
      <c r="B183" s="12"/>
      <c r="C183" s="194"/>
      <c r="D183" s="190"/>
      <c r="E183" s="123"/>
      <c r="F183" s="123"/>
      <c r="G183" s="11"/>
      <c r="H183" s="12"/>
      <c r="I183" s="14"/>
      <c r="J183" s="14"/>
      <c r="K183" s="123"/>
      <c r="L183" s="192"/>
      <c r="M183" s="192"/>
      <c r="N183" s="192"/>
    </row>
    <row r="184" spans="1:14" ht="25.5" customHeight="1" x14ac:dyDescent="0.15">
      <c r="B184" s="10"/>
      <c r="C184" s="194"/>
      <c r="D184" s="190"/>
      <c r="E184" s="123"/>
      <c r="F184" s="123"/>
      <c r="G184" s="11"/>
      <c r="H184" s="12"/>
      <c r="I184" s="14"/>
      <c r="J184" s="15"/>
      <c r="K184" s="123"/>
      <c r="L184" s="192"/>
      <c r="M184" s="192"/>
      <c r="N184" s="192"/>
    </row>
    <row r="185" spans="1:14" ht="25.5" customHeight="1" x14ac:dyDescent="0.15">
      <c r="B185" s="10"/>
      <c r="C185" s="194"/>
      <c r="D185" s="190"/>
      <c r="E185" s="123"/>
      <c r="F185" s="123"/>
      <c r="G185" s="11"/>
      <c r="H185" s="12"/>
      <c r="I185" s="14"/>
      <c r="J185" s="15"/>
      <c r="K185" s="123"/>
      <c r="L185" s="192"/>
      <c r="M185" s="192"/>
      <c r="N185" s="192"/>
    </row>
    <row r="186" spans="1:14" ht="25.5" customHeight="1" x14ac:dyDescent="0.15">
      <c r="B186" s="10"/>
      <c r="C186" s="194"/>
      <c r="D186" s="190"/>
      <c r="E186" s="123"/>
      <c r="F186" s="123"/>
      <c r="G186" s="11"/>
      <c r="H186" s="12"/>
      <c r="I186" s="14"/>
      <c r="J186" s="15"/>
      <c r="K186" s="123"/>
      <c r="L186" s="192"/>
      <c r="M186" s="192"/>
      <c r="N186" s="192"/>
    </row>
    <row r="187" spans="1:14" ht="25.5" customHeight="1" x14ac:dyDescent="0.15">
      <c r="B187" s="10"/>
      <c r="C187" s="194"/>
      <c r="D187" s="190"/>
      <c r="E187" s="123"/>
      <c r="F187" s="123"/>
      <c r="G187" s="11"/>
      <c r="H187" s="12"/>
      <c r="I187" s="14"/>
      <c r="J187" s="15"/>
      <c r="K187" s="123"/>
      <c r="L187" s="192"/>
      <c r="M187" s="192"/>
      <c r="N187" s="192"/>
    </row>
    <row r="188" spans="1:14" ht="25.5" customHeight="1" x14ac:dyDescent="0.15">
      <c r="B188" s="10"/>
      <c r="C188" s="194"/>
      <c r="D188" s="190"/>
      <c r="E188" s="123"/>
      <c r="F188" s="123"/>
      <c r="G188" s="11"/>
      <c r="H188" s="12"/>
      <c r="I188" s="14"/>
      <c r="J188" s="15"/>
      <c r="K188" s="123"/>
      <c r="L188" s="192"/>
      <c r="M188" s="192"/>
      <c r="N188" s="192"/>
    </row>
    <row r="189" spans="1:14" ht="25.5" customHeight="1" x14ac:dyDescent="0.15">
      <c r="B189" s="10"/>
      <c r="C189" s="194"/>
      <c r="D189" s="190"/>
      <c r="E189" s="123"/>
      <c r="F189" s="123"/>
      <c r="G189" s="11"/>
      <c r="H189" s="12"/>
      <c r="I189" s="14"/>
      <c r="J189" s="15"/>
      <c r="K189" s="123"/>
      <c r="L189" s="192"/>
      <c r="M189" s="192"/>
      <c r="N189" s="192"/>
    </row>
    <row r="190" spans="1:14" ht="20.100000000000001" customHeight="1" x14ac:dyDescent="0.15">
      <c r="A190" s="2"/>
      <c r="B190" s="224"/>
      <c r="C190" s="225"/>
      <c r="D190" s="225"/>
      <c r="E190" s="225"/>
      <c r="F190" s="225"/>
      <c r="G190" s="225"/>
      <c r="H190" s="225"/>
      <c r="I190" s="225"/>
      <c r="J190" s="225"/>
      <c r="K190" s="225"/>
      <c r="L190" s="225"/>
      <c r="M190" s="225"/>
      <c r="N190" s="225"/>
    </row>
    <row r="191" spans="1:14" ht="21" customHeight="1" x14ac:dyDescent="0.15">
      <c r="A191" s="2"/>
      <c r="B191" s="116"/>
      <c r="C191" s="116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</row>
    <row r="192" spans="1:14" ht="29.25" customHeight="1" x14ac:dyDescent="0.15">
      <c r="B192" s="187" t="s">
        <v>26</v>
      </c>
      <c r="C192" s="186"/>
      <c r="D192" s="186"/>
      <c r="E192" s="186"/>
      <c r="F192" s="186"/>
      <c r="G192" s="186"/>
      <c r="H192" s="186"/>
      <c r="I192" s="186"/>
      <c r="J192" s="186"/>
      <c r="K192" s="186"/>
      <c r="L192" s="186"/>
      <c r="M192" s="186"/>
      <c r="N192" s="6" t="s">
        <v>78</v>
      </c>
    </row>
    <row r="193" spans="2:14" ht="29.25" customHeight="1" x14ac:dyDescent="0.15">
      <c r="B193" s="197" t="s">
        <v>73</v>
      </c>
      <c r="C193" s="202"/>
      <c r="D193" s="202"/>
      <c r="E193" s="222" t="s">
        <v>79</v>
      </c>
      <c r="F193" s="222"/>
      <c r="G193" s="222"/>
      <c r="H193" s="222"/>
      <c r="I193" s="222"/>
      <c r="J193" s="222"/>
      <c r="K193" s="222"/>
      <c r="L193" s="222"/>
      <c r="M193" s="204" t="s">
        <v>47</v>
      </c>
      <c r="N193" s="205"/>
    </row>
    <row r="194" spans="2:14" ht="29.25" customHeight="1" x14ac:dyDescent="0.15">
      <c r="B194" s="5" t="s">
        <v>13</v>
      </c>
      <c r="C194" s="23"/>
      <c r="D194" s="182">
        <f>J201</f>
        <v>0</v>
      </c>
      <c r="E194" s="182"/>
      <c r="F194" s="7" t="s">
        <v>14</v>
      </c>
      <c r="G194" s="206" t="s">
        <v>96</v>
      </c>
      <c r="H194" s="206"/>
      <c r="I194" s="206"/>
      <c r="J194" s="206"/>
      <c r="K194" s="206"/>
      <c r="L194" s="206"/>
      <c r="M194" s="206"/>
      <c r="N194" s="207"/>
    </row>
    <row r="195" spans="2:14" ht="29.25" customHeight="1" x14ac:dyDescent="0.15">
      <c r="B195" s="4" t="s">
        <v>7</v>
      </c>
      <c r="C195" s="120" t="s">
        <v>41</v>
      </c>
      <c r="D195" s="185"/>
      <c r="E195" s="118" t="s">
        <v>3</v>
      </c>
      <c r="F195" s="119"/>
      <c r="G195" s="4" t="s">
        <v>8</v>
      </c>
      <c r="H195" s="4" t="s">
        <v>40</v>
      </c>
      <c r="I195" s="13" t="s">
        <v>10</v>
      </c>
      <c r="J195" s="4" t="s">
        <v>11</v>
      </c>
      <c r="K195" s="118" t="s">
        <v>42</v>
      </c>
      <c r="L195" s="119"/>
      <c r="M195" s="119"/>
      <c r="N195" s="119"/>
    </row>
    <row r="196" spans="2:14" ht="25.5" customHeight="1" x14ac:dyDescent="0.15">
      <c r="B196" s="10" t="str">
        <f>B193</f>
        <v>執務環境検査</v>
      </c>
      <c r="C196" s="194"/>
      <c r="D196" s="190"/>
      <c r="E196" s="123" t="str">
        <f>G194</f>
        <v>　　水質検査</v>
      </c>
      <c r="F196" s="123"/>
      <c r="G196" s="11">
        <v>1</v>
      </c>
      <c r="H196" s="12" t="s">
        <v>30</v>
      </c>
      <c r="I196" s="10"/>
      <c r="J196" s="26"/>
      <c r="K196" s="123"/>
      <c r="L196" s="192"/>
      <c r="M196" s="192"/>
      <c r="N196" s="192"/>
    </row>
    <row r="197" spans="2:14" ht="25.5" customHeight="1" x14ac:dyDescent="0.15">
      <c r="B197" s="10"/>
      <c r="C197" s="189" t="s">
        <v>75</v>
      </c>
      <c r="D197" s="190"/>
      <c r="E197" s="213"/>
      <c r="F197" s="223"/>
      <c r="G197" s="22">
        <v>0.05</v>
      </c>
      <c r="H197" s="12" t="s">
        <v>18</v>
      </c>
      <c r="I197" s="14"/>
      <c r="J197" s="14"/>
      <c r="K197" s="209" t="str">
        <f>K155</f>
        <v>※建設物価2014年12月号　P874参照</v>
      </c>
      <c r="L197" s="209"/>
      <c r="M197" s="209"/>
      <c r="N197" s="209"/>
    </row>
    <row r="198" spans="2:14" ht="25.5" customHeight="1" x14ac:dyDescent="0.15">
      <c r="B198" s="10"/>
      <c r="C198" s="189" t="s">
        <v>76</v>
      </c>
      <c r="D198" s="190"/>
      <c r="E198" s="123"/>
      <c r="F198" s="123"/>
      <c r="G198" s="22">
        <v>0.15</v>
      </c>
      <c r="H198" s="12" t="s">
        <v>18</v>
      </c>
      <c r="I198" s="14"/>
      <c r="J198" s="14"/>
      <c r="K198" s="209" t="str">
        <f>K155</f>
        <v>※建設物価2014年12月号　P874参照</v>
      </c>
      <c r="L198" s="209"/>
      <c r="M198" s="209"/>
      <c r="N198" s="209"/>
    </row>
    <row r="199" spans="2:14" ht="25.5" customHeight="1" x14ac:dyDescent="0.15">
      <c r="B199" s="10"/>
      <c r="C199" s="189" t="s">
        <v>74</v>
      </c>
      <c r="D199" s="190"/>
      <c r="E199" s="123"/>
      <c r="F199" s="123"/>
      <c r="G199" s="22">
        <v>0.3</v>
      </c>
      <c r="H199" s="12" t="s">
        <v>18</v>
      </c>
      <c r="I199" s="14"/>
      <c r="J199" s="14"/>
      <c r="K199" s="209" t="str">
        <f>K155</f>
        <v>※建設物価2014年12月号　P874参照</v>
      </c>
      <c r="L199" s="209"/>
      <c r="M199" s="209"/>
      <c r="N199" s="209"/>
    </row>
    <row r="200" spans="2:14" ht="25.5" customHeight="1" x14ac:dyDescent="0.15">
      <c r="B200" s="12" t="s">
        <v>43</v>
      </c>
      <c r="C200" s="194"/>
      <c r="D200" s="190"/>
      <c r="E200" s="123"/>
      <c r="F200" s="123"/>
      <c r="G200" s="11"/>
      <c r="H200" s="12"/>
      <c r="I200" s="14"/>
      <c r="J200" s="14"/>
      <c r="K200" s="123"/>
      <c r="L200" s="192"/>
      <c r="M200" s="192"/>
      <c r="N200" s="192"/>
    </row>
    <row r="201" spans="2:14" ht="25.5" customHeight="1" x14ac:dyDescent="0.15">
      <c r="B201" s="12" t="s">
        <v>2</v>
      </c>
      <c r="C201" s="194"/>
      <c r="D201" s="190"/>
      <c r="E201" s="123"/>
      <c r="F201" s="123"/>
      <c r="G201" s="11">
        <v>1</v>
      </c>
      <c r="H201" s="12" t="s">
        <v>30</v>
      </c>
      <c r="I201" s="14"/>
      <c r="J201" s="14"/>
      <c r="K201" s="213"/>
      <c r="L201" s="214"/>
      <c r="M201" s="214"/>
      <c r="N201" s="214"/>
    </row>
    <row r="202" spans="2:14" ht="25.5" customHeight="1" x14ac:dyDescent="0.15">
      <c r="B202" s="10"/>
      <c r="C202" s="194"/>
      <c r="D202" s="190"/>
      <c r="E202" s="123"/>
      <c r="F202" s="123"/>
      <c r="G202" s="22"/>
      <c r="H202" s="12"/>
      <c r="I202" s="14"/>
      <c r="J202" s="14"/>
      <c r="K202" s="215"/>
      <c r="L202" s="216"/>
      <c r="M202" s="216"/>
      <c r="N202" s="217"/>
    </row>
    <row r="203" spans="2:14" ht="25.5" customHeight="1" x14ac:dyDescent="0.15">
      <c r="B203" s="10"/>
      <c r="C203" s="194"/>
      <c r="D203" s="190"/>
      <c r="E203" s="123"/>
      <c r="F203" s="123"/>
      <c r="G203" s="22"/>
      <c r="H203" s="12"/>
      <c r="I203" s="14"/>
      <c r="J203" s="14"/>
      <c r="K203" s="215"/>
      <c r="L203" s="216"/>
      <c r="M203" s="216"/>
      <c r="N203" s="217"/>
    </row>
    <row r="204" spans="2:14" ht="25.5" customHeight="1" x14ac:dyDescent="0.15">
      <c r="B204" s="12"/>
      <c r="C204" s="194"/>
      <c r="D204" s="190"/>
      <c r="E204" s="123"/>
      <c r="F204" s="123"/>
      <c r="G204" s="11"/>
      <c r="H204" s="12"/>
      <c r="I204" s="14"/>
      <c r="J204" s="14"/>
      <c r="K204" s="194"/>
      <c r="L204" s="218"/>
      <c r="M204" s="218"/>
      <c r="N204" s="190"/>
    </row>
    <row r="205" spans="2:14" ht="25.5" customHeight="1" x14ac:dyDescent="0.15">
      <c r="B205" s="12"/>
      <c r="C205" s="194"/>
      <c r="D205" s="190"/>
      <c r="E205" s="123"/>
      <c r="F205" s="123"/>
      <c r="G205" s="11"/>
      <c r="H205" s="12"/>
      <c r="I205" s="14"/>
      <c r="J205" s="14"/>
      <c r="K205" s="123"/>
      <c r="L205" s="192"/>
      <c r="M205" s="192"/>
      <c r="N205" s="192"/>
    </row>
    <row r="206" spans="2:14" ht="25.5" customHeight="1" x14ac:dyDescent="0.15">
      <c r="B206" s="10"/>
      <c r="C206" s="194"/>
      <c r="D206" s="190"/>
      <c r="E206" s="123"/>
      <c r="F206" s="123"/>
      <c r="G206" s="11"/>
      <c r="H206" s="12"/>
      <c r="I206" s="14"/>
      <c r="J206" s="15"/>
      <c r="K206" s="123"/>
      <c r="L206" s="192"/>
      <c r="M206" s="192"/>
      <c r="N206" s="192"/>
    </row>
    <row r="207" spans="2:14" ht="25.5" customHeight="1" x14ac:dyDescent="0.15">
      <c r="B207" s="10"/>
      <c r="C207" s="194"/>
      <c r="D207" s="190"/>
      <c r="E207" s="123"/>
      <c r="F207" s="123"/>
      <c r="G207" s="11"/>
      <c r="H207" s="12"/>
      <c r="I207" s="14"/>
      <c r="J207" s="15"/>
      <c r="K207" s="123"/>
      <c r="L207" s="192"/>
      <c r="M207" s="192"/>
      <c r="N207" s="192"/>
    </row>
    <row r="208" spans="2:14" ht="25.5" customHeight="1" x14ac:dyDescent="0.15">
      <c r="B208" s="10"/>
      <c r="C208" s="194"/>
      <c r="D208" s="190"/>
      <c r="E208" s="123"/>
      <c r="F208" s="123"/>
      <c r="G208" s="11"/>
      <c r="H208" s="12"/>
      <c r="I208" s="14"/>
      <c r="J208" s="15"/>
      <c r="K208" s="123"/>
      <c r="L208" s="192"/>
      <c r="M208" s="192"/>
      <c r="N208" s="192"/>
    </row>
    <row r="209" spans="1:14" ht="25.5" customHeight="1" x14ac:dyDescent="0.15">
      <c r="B209" s="10"/>
      <c r="C209" s="194"/>
      <c r="D209" s="190"/>
      <c r="E209" s="123"/>
      <c r="F209" s="123"/>
      <c r="G209" s="11"/>
      <c r="H209" s="12"/>
      <c r="I209" s="14"/>
      <c r="J209" s="15"/>
      <c r="K209" s="123"/>
      <c r="L209" s="192"/>
      <c r="M209" s="192"/>
      <c r="N209" s="192"/>
    </row>
    <row r="210" spans="1:14" ht="25.5" customHeight="1" x14ac:dyDescent="0.15">
      <c r="B210" s="10"/>
      <c r="C210" s="194"/>
      <c r="D210" s="190"/>
      <c r="E210" s="123"/>
      <c r="F210" s="123"/>
      <c r="G210" s="11"/>
      <c r="H210" s="12"/>
      <c r="I210" s="14"/>
      <c r="J210" s="15"/>
      <c r="K210" s="123"/>
      <c r="L210" s="192"/>
      <c r="M210" s="192"/>
      <c r="N210" s="192"/>
    </row>
    <row r="211" spans="1:14" ht="25.5" customHeight="1" x14ac:dyDescent="0.15">
      <c r="B211" s="10"/>
      <c r="C211" s="194"/>
      <c r="D211" s="190"/>
      <c r="E211" s="123"/>
      <c r="F211" s="123"/>
      <c r="G211" s="11"/>
      <c r="H211" s="12"/>
      <c r="I211" s="14"/>
      <c r="J211" s="15"/>
      <c r="K211" s="123"/>
      <c r="L211" s="192"/>
      <c r="M211" s="192"/>
      <c r="N211" s="192"/>
    </row>
    <row r="212" spans="1:14" ht="20.100000000000001" customHeight="1" x14ac:dyDescent="0.15">
      <c r="A212" s="2"/>
      <c r="B212" s="219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</row>
    <row r="213" spans="1:14" ht="29.25" customHeight="1" x14ac:dyDescent="0.15">
      <c r="B213" s="220" t="s">
        <v>26</v>
      </c>
      <c r="C213" s="221"/>
      <c r="D213" s="221"/>
      <c r="E213" s="221"/>
      <c r="F213" s="221"/>
      <c r="G213" s="221"/>
      <c r="H213" s="221"/>
      <c r="I213" s="221"/>
      <c r="J213" s="221"/>
      <c r="K213" s="221"/>
      <c r="L213" s="221"/>
      <c r="M213" s="221"/>
      <c r="N213" s="58" t="s">
        <v>80</v>
      </c>
    </row>
    <row r="214" spans="1:14" ht="29.25" customHeight="1" x14ac:dyDescent="0.15">
      <c r="B214" s="197" t="s">
        <v>83</v>
      </c>
      <c r="C214" s="202"/>
      <c r="D214" s="202"/>
      <c r="E214" s="222" t="s">
        <v>81</v>
      </c>
      <c r="F214" s="222"/>
      <c r="G214" s="222"/>
      <c r="H214" s="222"/>
      <c r="I214" s="222"/>
      <c r="J214" s="222"/>
      <c r="K214" s="222"/>
      <c r="L214" s="222"/>
      <c r="M214" s="204" t="s">
        <v>82</v>
      </c>
      <c r="N214" s="205"/>
    </row>
    <row r="215" spans="1:14" ht="29.25" customHeight="1" x14ac:dyDescent="0.15">
      <c r="B215" s="5" t="s">
        <v>13</v>
      </c>
      <c r="C215" s="23"/>
      <c r="D215" s="182">
        <f>J222</f>
        <v>0</v>
      </c>
      <c r="E215" s="182"/>
      <c r="F215" s="7" t="s">
        <v>14</v>
      </c>
      <c r="G215" s="206"/>
      <c r="H215" s="206"/>
      <c r="I215" s="206"/>
      <c r="J215" s="206"/>
      <c r="K215" s="206"/>
      <c r="L215" s="206"/>
      <c r="M215" s="206"/>
      <c r="N215" s="207"/>
    </row>
    <row r="216" spans="1:14" ht="29.25" customHeight="1" x14ac:dyDescent="0.15">
      <c r="B216" s="4" t="s">
        <v>7</v>
      </c>
      <c r="C216" s="120" t="s">
        <v>41</v>
      </c>
      <c r="D216" s="185"/>
      <c r="E216" s="118" t="s">
        <v>3</v>
      </c>
      <c r="F216" s="119"/>
      <c r="G216" s="4" t="s">
        <v>8</v>
      </c>
      <c r="H216" s="4" t="s">
        <v>40</v>
      </c>
      <c r="I216" s="13" t="s">
        <v>10</v>
      </c>
      <c r="J216" s="4" t="s">
        <v>11</v>
      </c>
      <c r="K216" s="118" t="s">
        <v>42</v>
      </c>
      <c r="L216" s="119"/>
      <c r="M216" s="119"/>
      <c r="N216" s="119"/>
    </row>
    <row r="217" spans="1:14" ht="36.75" customHeight="1" x14ac:dyDescent="0.15">
      <c r="B217" s="55" t="s">
        <v>97</v>
      </c>
      <c r="C217" s="194"/>
      <c r="D217" s="190"/>
      <c r="E217" s="123"/>
      <c r="F217" s="123"/>
      <c r="G217" s="11">
        <v>1</v>
      </c>
      <c r="H217" s="12" t="s">
        <v>84</v>
      </c>
      <c r="I217" s="10"/>
      <c r="J217" s="26"/>
      <c r="K217" s="123"/>
      <c r="L217" s="192"/>
      <c r="M217" s="192"/>
      <c r="N217" s="192"/>
    </row>
    <row r="218" spans="1:14" ht="25.5" customHeight="1" x14ac:dyDescent="0.15">
      <c r="B218" s="10"/>
      <c r="C218" s="189" t="s">
        <v>75</v>
      </c>
      <c r="D218" s="190"/>
      <c r="E218" s="213"/>
      <c r="F218" s="223"/>
      <c r="G218" s="22">
        <v>1</v>
      </c>
      <c r="H218" s="12" t="s">
        <v>18</v>
      </c>
      <c r="I218" s="14"/>
      <c r="J218" s="14"/>
      <c r="K218" s="209" t="str">
        <f>K176</f>
        <v>※建設物価2014年12月号　P874参照</v>
      </c>
      <c r="L218" s="209"/>
      <c r="M218" s="209"/>
      <c r="N218" s="209"/>
    </row>
    <row r="219" spans="1:14" ht="25.5" customHeight="1" x14ac:dyDescent="0.15">
      <c r="B219" s="10"/>
      <c r="C219" s="189" t="s">
        <v>76</v>
      </c>
      <c r="D219" s="190"/>
      <c r="E219" s="123"/>
      <c r="F219" s="123"/>
      <c r="G219" s="22">
        <v>1.5</v>
      </c>
      <c r="H219" s="12" t="s">
        <v>18</v>
      </c>
      <c r="I219" s="14"/>
      <c r="J219" s="14"/>
      <c r="K219" s="209" t="str">
        <f>K176</f>
        <v>※建設物価2014年12月号　P874参照</v>
      </c>
      <c r="L219" s="209"/>
      <c r="M219" s="209"/>
      <c r="N219" s="209"/>
    </row>
    <row r="220" spans="1:14" ht="25.5" customHeight="1" x14ac:dyDescent="0.15">
      <c r="B220" s="10"/>
      <c r="C220" s="189" t="s">
        <v>74</v>
      </c>
      <c r="D220" s="190"/>
      <c r="E220" s="123"/>
      <c r="F220" s="123"/>
      <c r="G220" s="22">
        <v>2</v>
      </c>
      <c r="H220" s="12" t="s">
        <v>18</v>
      </c>
      <c r="I220" s="14"/>
      <c r="J220" s="14"/>
      <c r="K220" s="209" t="str">
        <f>K176</f>
        <v>※建設物価2014年12月号　P874参照</v>
      </c>
      <c r="L220" s="209"/>
      <c r="M220" s="209"/>
      <c r="N220" s="209"/>
    </row>
    <row r="221" spans="1:14" ht="25.5" customHeight="1" x14ac:dyDescent="0.15">
      <c r="B221" s="12" t="s">
        <v>43</v>
      </c>
      <c r="C221" s="194"/>
      <c r="D221" s="190"/>
      <c r="E221" s="123"/>
      <c r="F221" s="123"/>
      <c r="G221" s="11"/>
      <c r="H221" s="12"/>
      <c r="I221" s="14"/>
      <c r="J221" s="14"/>
      <c r="K221" s="123"/>
      <c r="L221" s="192"/>
      <c r="M221" s="192"/>
      <c r="N221" s="192"/>
    </row>
    <row r="222" spans="1:14" ht="25.5" customHeight="1" x14ac:dyDescent="0.15">
      <c r="B222" s="12" t="s">
        <v>2</v>
      </c>
      <c r="C222" s="194"/>
      <c r="D222" s="190"/>
      <c r="E222" s="123"/>
      <c r="F222" s="123"/>
      <c r="G222" s="11">
        <v>1</v>
      </c>
      <c r="H222" s="12" t="s">
        <v>84</v>
      </c>
      <c r="I222" s="14"/>
      <c r="J222" s="14"/>
      <c r="K222" s="213"/>
      <c r="L222" s="214"/>
      <c r="M222" s="214"/>
      <c r="N222" s="214"/>
    </row>
    <row r="223" spans="1:14" ht="25.5" customHeight="1" x14ac:dyDescent="0.15">
      <c r="B223" s="10"/>
      <c r="C223" s="194"/>
      <c r="D223" s="190"/>
      <c r="E223" s="123"/>
      <c r="F223" s="123"/>
      <c r="G223" s="22"/>
      <c r="H223" s="12"/>
      <c r="I223" s="14"/>
      <c r="J223" s="14"/>
      <c r="K223" s="215"/>
      <c r="L223" s="216"/>
      <c r="M223" s="216"/>
      <c r="N223" s="217"/>
    </row>
    <row r="224" spans="1:14" ht="25.5" customHeight="1" x14ac:dyDescent="0.15">
      <c r="B224" s="10"/>
      <c r="C224" s="194"/>
      <c r="D224" s="190"/>
      <c r="E224" s="123"/>
      <c r="F224" s="123"/>
      <c r="G224" s="22"/>
      <c r="H224" s="12"/>
      <c r="I224" s="14"/>
      <c r="J224" s="14"/>
      <c r="K224" s="215"/>
      <c r="L224" s="216"/>
      <c r="M224" s="216"/>
      <c r="N224" s="217"/>
    </row>
    <row r="225" spans="2:14" ht="25.5" customHeight="1" x14ac:dyDescent="0.15">
      <c r="B225" s="12"/>
      <c r="C225" s="194"/>
      <c r="D225" s="190"/>
      <c r="E225" s="123"/>
      <c r="F225" s="123"/>
      <c r="G225" s="11"/>
      <c r="H225" s="12"/>
      <c r="I225" s="14"/>
      <c r="J225" s="14"/>
      <c r="K225" s="194"/>
      <c r="L225" s="218"/>
      <c r="M225" s="218"/>
      <c r="N225" s="190"/>
    </row>
    <row r="226" spans="2:14" ht="25.5" customHeight="1" x14ac:dyDescent="0.15">
      <c r="B226" s="12"/>
      <c r="C226" s="194"/>
      <c r="D226" s="190"/>
      <c r="E226" s="123"/>
      <c r="F226" s="123"/>
      <c r="G226" s="11"/>
      <c r="H226" s="12"/>
      <c r="I226" s="14"/>
      <c r="J226" s="14"/>
      <c r="K226" s="123"/>
      <c r="L226" s="192"/>
      <c r="M226" s="192"/>
      <c r="N226" s="192"/>
    </row>
    <row r="227" spans="2:14" ht="25.5" customHeight="1" x14ac:dyDescent="0.15">
      <c r="B227" s="10"/>
      <c r="C227" s="194"/>
      <c r="D227" s="190"/>
      <c r="E227" s="123"/>
      <c r="F227" s="123"/>
      <c r="G227" s="11"/>
      <c r="H227" s="12"/>
      <c r="I227" s="14"/>
      <c r="J227" s="15"/>
      <c r="K227" s="123"/>
      <c r="L227" s="192"/>
      <c r="M227" s="192"/>
      <c r="N227" s="192"/>
    </row>
    <row r="228" spans="2:14" ht="25.5" customHeight="1" x14ac:dyDescent="0.15">
      <c r="B228" s="10"/>
      <c r="C228" s="194"/>
      <c r="D228" s="190"/>
      <c r="E228" s="123"/>
      <c r="F228" s="123"/>
      <c r="G228" s="11"/>
      <c r="H228" s="12"/>
      <c r="I228" s="14"/>
      <c r="J228" s="15"/>
      <c r="K228" s="123"/>
      <c r="L228" s="192"/>
      <c r="M228" s="192"/>
      <c r="N228" s="192"/>
    </row>
    <row r="229" spans="2:14" ht="25.5" customHeight="1" x14ac:dyDescent="0.15">
      <c r="B229" s="10"/>
      <c r="C229" s="194"/>
      <c r="D229" s="190"/>
      <c r="E229" s="123"/>
      <c r="F229" s="123"/>
      <c r="G229" s="11"/>
      <c r="H229" s="12"/>
      <c r="I229" s="14"/>
      <c r="J229" s="15"/>
      <c r="K229" s="123"/>
      <c r="L229" s="192"/>
      <c r="M229" s="192"/>
      <c r="N229" s="192"/>
    </row>
    <row r="230" spans="2:14" ht="25.5" customHeight="1" x14ac:dyDescent="0.15">
      <c r="B230" s="10"/>
      <c r="C230" s="194"/>
      <c r="D230" s="190"/>
      <c r="E230" s="123"/>
      <c r="F230" s="123"/>
      <c r="G230" s="11"/>
      <c r="H230" s="12"/>
      <c r="I230" s="14"/>
      <c r="J230" s="15"/>
      <c r="K230" s="123"/>
      <c r="L230" s="192"/>
      <c r="M230" s="192"/>
      <c r="N230" s="192"/>
    </row>
    <row r="231" spans="2:14" ht="25.5" customHeight="1" x14ac:dyDescent="0.15">
      <c r="B231" s="10"/>
      <c r="C231" s="194"/>
      <c r="D231" s="190"/>
      <c r="E231" s="123"/>
      <c r="F231" s="123"/>
      <c r="G231" s="11"/>
      <c r="H231" s="12"/>
      <c r="I231" s="14"/>
      <c r="J231" s="15"/>
      <c r="K231" s="123"/>
      <c r="L231" s="192"/>
      <c r="M231" s="192"/>
      <c r="N231" s="192"/>
    </row>
    <row r="232" spans="2:14" ht="25.5" customHeight="1" x14ac:dyDescent="0.15">
      <c r="B232" s="10"/>
      <c r="C232" s="194"/>
      <c r="D232" s="190"/>
      <c r="E232" s="123"/>
      <c r="F232" s="123"/>
      <c r="G232" s="11"/>
      <c r="H232" s="12"/>
      <c r="I232" s="14"/>
      <c r="J232" s="15"/>
      <c r="K232" s="123"/>
      <c r="L232" s="192"/>
      <c r="M232" s="192"/>
      <c r="N232" s="192"/>
    </row>
  </sheetData>
  <mergeCells count="639">
    <mergeCell ref="C145:D145"/>
    <mergeCell ref="E145:F145"/>
    <mergeCell ref="K145:N145"/>
    <mergeCell ref="C146:D146"/>
    <mergeCell ref="E146:F146"/>
    <mergeCell ref="K146:N146"/>
    <mergeCell ref="A1:N1"/>
    <mergeCell ref="C41:D41"/>
    <mergeCell ref="E41:F41"/>
    <mergeCell ref="K41:N41"/>
    <mergeCell ref="K27:N27"/>
    <mergeCell ref="C19:D19"/>
    <mergeCell ref="E19:F19"/>
    <mergeCell ref="K19:N19"/>
    <mergeCell ref="C18:D18"/>
    <mergeCell ref="E18:F18"/>
    <mergeCell ref="E14:F14"/>
    <mergeCell ref="C20:D20"/>
    <mergeCell ref="E20:F20"/>
    <mergeCell ref="K20:N20"/>
    <mergeCell ref="K18:N18"/>
    <mergeCell ref="K9:N9"/>
    <mergeCell ref="K6:N6"/>
    <mergeCell ref="A22:N22"/>
    <mergeCell ref="B2:M2"/>
    <mergeCell ref="B3:D3"/>
    <mergeCell ref="E3:L3"/>
    <mergeCell ref="M3:N3"/>
    <mergeCell ref="D4:E4"/>
    <mergeCell ref="G4:N4"/>
    <mergeCell ref="E6:F6"/>
    <mergeCell ref="C16:D16"/>
    <mergeCell ref="C17:D17"/>
    <mergeCell ref="E7:F7"/>
    <mergeCell ref="C12:D12"/>
    <mergeCell ref="E12:F12"/>
    <mergeCell ref="C13:D13"/>
    <mergeCell ref="E9:F9"/>
    <mergeCell ref="E13:F13"/>
    <mergeCell ref="C14:D14"/>
    <mergeCell ref="C5:D5"/>
    <mergeCell ref="E5:F5"/>
    <mergeCell ref="K5:N5"/>
    <mergeCell ref="C15:D15"/>
    <mergeCell ref="E15:F15"/>
    <mergeCell ref="C6:D6"/>
    <mergeCell ref="C11:D11"/>
    <mergeCell ref="K142:N142"/>
    <mergeCell ref="K133:N133"/>
    <mergeCell ref="C134:D134"/>
    <mergeCell ref="E134:F134"/>
    <mergeCell ref="K134:N134"/>
    <mergeCell ref="C135:D135"/>
    <mergeCell ref="E135:F135"/>
    <mergeCell ref="K135:N135"/>
    <mergeCell ref="C137:D137"/>
    <mergeCell ref="E137:F137"/>
    <mergeCell ref="K137:N137"/>
    <mergeCell ref="C136:D136"/>
    <mergeCell ref="E136:F136"/>
    <mergeCell ref="K136:N136"/>
    <mergeCell ref="C141:D141"/>
    <mergeCell ref="E141:F141"/>
    <mergeCell ref="K141:N141"/>
    <mergeCell ref="E138:F138"/>
    <mergeCell ref="K138:N138"/>
    <mergeCell ref="E125:F125"/>
    <mergeCell ref="K125:N125"/>
    <mergeCell ref="B129:D129"/>
    <mergeCell ref="E129:L129"/>
    <mergeCell ref="M129:N129"/>
    <mergeCell ref="D130:E130"/>
    <mergeCell ref="C126:D126"/>
    <mergeCell ref="K132:N132"/>
    <mergeCell ref="C125:D125"/>
    <mergeCell ref="E173:F173"/>
    <mergeCell ref="E131:F131"/>
    <mergeCell ref="K131:N131"/>
    <mergeCell ref="B127:N127"/>
    <mergeCell ref="E132:F132"/>
    <mergeCell ref="G130:N130"/>
    <mergeCell ref="C131:D131"/>
    <mergeCell ref="C133:D133"/>
    <mergeCell ref="E133:F133"/>
    <mergeCell ref="C143:D143"/>
    <mergeCell ref="E143:F143"/>
    <mergeCell ref="K143:N143"/>
    <mergeCell ref="C144:D144"/>
    <mergeCell ref="E144:F144"/>
    <mergeCell ref="K144:N144"/>
    <mergeCell ref="C139:D139"/>
    <mergeCell ref="E139:F139"/>
    <mergeCell ref="K139:N139"/>
    <mergeCell ref="C140:D140"/>
    <mergeCell ref="E140:F140"/>
    <mergeCell ref="K140:N140"/>
    <mergeCell ref="C156:D156"/>
    <mergeCell ref="C142:D142"/>
    <mergeCell ref="E142:F142"/>
    <mergeCell ref="C124:D124"/>
    <mergeCell ref="E124:F124"/>
    <mergeCell ref="K124:N124"/>
    <mergeCell ref="C117:D117"/>
    <mergeCell ref="E117:F117"/>
    <mergeCell ref="K117:N117"/>
    <mergeCell ref="K111:N111"/>
    <mergeCell ref="K120:N120"/>
    <mergeCell ref="E123:F123"/>
    <mergeCell ref="K123:N123"/>
    <mergeCell ref="C121:D121"/>
    <mergeCell ref="E121:F121"/>
    <mergeCell ref="K121:N121"/>
    <mergeCell ref="E120:F120"/>
    <mergeCell ref="C120:D120"/>
    <mergeCell ref="C116:D116"/>
    <mergeCell ref="C123:D123"/>
    <mergeCell ref="C118:D118"/>
    <mergeCell ref="C122:D122"/>
    <mergeCell ref="E122:F122"/>
    <mergeCell ref="K122:N122"/>
    <mergeCell ref="K115:N115"/>
    <mergeCell ref="E118:F118"/>
    <mergeCell ref="K118:N118"/>
    <mergeCell ref="C119:D119"/>
    <mergeCell ref="E119:F119"/>
    <mergeCell ref="K119:N119"/>
    <mergeCell ref="C112:D112"/>
    <mergeCell ref="E112:F112"/>
    <mergeCell ref="K112:N112"/>
    <mergeCell ref="C113:D113"/>
    <mergeCell ref="E113:F113"/>
    <mergeCell ref="K113:N113"/>
    <mergeCell ref="E116:F116"/>
    <mergeCell ref="K116:N116"/>
    <mergeCell ref="C110:D110"/>
    <mergeCell ref="E110:F110"/>
    <mergeCell ref="K110:N110"/>
    <mergeCell ref="C111:D111"/>
    <mergeCell ref="E111:F111"/>
    <mergeCell ref="C114:D114"/>
    <mergeCell ref="E114:F114"/>
    <mergeCell ref="K114:N114"/>
    <mergeCell ref="C115:D115"/>
    <mergeCell ref="E115:F115"/>
    <mergeCell ref="B107:M107"/>
    <mergeCell ref="B108:D108"/>
    <mergeCell ref="E108:L108"/>
    <mergeCell ref="M108:N108"/>
    <mergeCell ref="D109:E109"/>
    <mergeCell ref="G109:N109"/>
    <mergeCell ref="K105:N105"/>
    <mergeCell ref="K68:N68"/>
    <mergeCell ref="C83:D83"/>
    <mergeCell ref="E83:F83"/>
    <mergeCell ref="K83:N83"/>
    <mergeCell ref="K90:N90"/>
    <mergeCell ref="C101:D101"/>
    <mergeCell ref="E101:F101"/>
    <mergeCell ref="C98:D98"/>
    <mergeCell ref="C102:D102"/>
    <mergeCell ref="E102:F102"/>
    <mergeCell ref="K102:N102"/>
    <mergeCell ref="B106:N106"/>
    <mergeCell ref="A85:N85"/>
    <mergeCell ref="K69:N69"/>
    <mergeCell ref="C104:D104"/>
    <mergeCell ref="C103:D103"/>
    <mergeCell ref="E103:F103"/>
    <mergeCell ref="K103:N103"/>
    <mergeCell ref="C105:D105"/>
    <mergeCell ref="E105:F105"/>
    <mergeCell ref="K98:N98"/>
    <mergeCell ref="K101:N101"/>
    <mergeCell ref="C99:D99"/>
    <mergeCell ref="K95:N95"/>
    <mergeCell ref="E99:F99"/>
    <mergeCell ref="K99:N99"/>
    <mergeCell ref="C100:D100"/>
    <mergeCell ref="E100:F100"/>
    <mergeCell ref="K100:N100"/>
    <mergeCell ref="C96:D96"/>
    <mergeCell ref="E96:F96"/>
    <mergeCell ref="K96:N96"/>
    <mergeCell ref="C97:D97"/>
    <mergeCell ref="E97:F97"/>
    <mergeCell ref="E98:F98"/>
    <mergeCell ref="D88:E88"/>
    <mergeCell ref="G88:N88"/>
    <mergeCell ref="C89:D89"/>
    <mergeCell ref="E89:F89"/>
    <mergeCell ref="K89:N89"/>
    <mergeCell ref="C90:D90"/>
    <mergeCell ref="E90:F90"/>
    <mergeCell ref="E104:F104"/>
    <mergeCell ref="K104:N104"/>
    <mergeCell ref="C91:D91"/>
    <mergeCell ref="E91:F91"/>
    <mergeCell ref="K91:N91"/>
    <mergeCell ref="C92:D92"/>
    <mergeCell ref="E92:F92"/>
    <mergeCell ref="K92:N92"/>
    <mergeCell ref="C93:D93"/>
    <mergeCell ref="E93:F93"/>
    <mergeCell ref="K93:N93"/>
    <mergeCell ref="K97:N97"/>
    <mergeCell ref="C94:D94"/>
    <mergeCell ref="E94:F94"/>
    <mergeCell ref="K94:N94"/>
    <mergeCell ref="C95:D95"/>
    <mergeCell ref="E95:F95"/>
    <mergeCell ref="C72:D72"/>
    <mergeCell ref="B128:M128"/>
    <mergeCell ref="E126:F126"/>
    <mergeCell ref="K126:N126"/>
    <mergeCell ref="E73:F73"/>
    <mergeCell ref="K73:N73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4:D84"/>
    <mergeCell ref="K80:N80"/>
    <mergeCell ref="E81:F81"/>
    <mergeCell ref="K81:N81"/>
    <mergeCell ref="E84:F84"/>
    <mergeCell ref="K84:N84"/>
    <mergeCell ref="E87:L87"/>
    <mergeCell ref="M87:N87"/>
    <mergeCell ref="C70:D70"/>
    <mergeCell ref="C71:D71"/>
    <mergeCell ref="C60:D60"/>
    <mergeCell ref="C61:D61"/>
    <mergeCell ref="C62:D62"/>
    <mergeCell ref="A64:N64"/>
    <mergeCell ref="C63:D63"/>
    <mergeCell ref="E63:F63"/>
    <mergeCell ref="K63:N63"/>
    <mergeCell ref="G66:L66"/>
    <mergeCell ref="B66:F66"/>
    <mergeCell ref="D67:E67"/>
    <mergeCell ref="G67:N67"/>
    <mergeCell ref="M66:N66"/>
    <mergeCell ref="K70:N70"/>
    <mergeCell ref="B65:M65"/>
    <mergeCell ref="K62:N62"/>
    <mergeCell ref="B45:D45"/>
    <mergeCell ref="E52:F52"/>
    <mergeCell ref="C55:D55"/>
    <mergeCell ref="C56:D56"/>
    <mergeCell ref="C57:D57"/>
    <mergeCell ref="C58:D58"/>
    <mergeCell ref="C59:D59"/>
    <mergeCell ref="C68:D68"/>
    <mergeCell ref="C69:D69"/>
    <mergeCell ref="E57:F57"/>
    <mergeCell ref="E53:F53"/>
    <mergeCell ref="E51:F51"/>
    <mergeCell ref="E62:F62"/>
    <mergeCell ref="E59:F59"/>
    <mergeCell ref="K51:N51"/>
    <mergeCell ref="K52:N52"/>
    <mergeCell ref="K53:N53"/>
    <mergeCell ref="E54:F54"/>
    <mergeCell ref="C51:D51"/>
    <mergeCell ref="G46:N46"/>
    <mergeCell ref="C54:D54"/>
    <mergeCell ref="C53:D53"/>
    <mergeCell ref="D46:E46"/>
    <mergeCell ref="K54:N54"/>
    <mergeCell ref="E50:F50"/>
    <mergeCell ref="C47:D47"/>
    <mergeCell ref="K47:N47"/>
    <mergeCell ref="E40:F40"/>
    <mergeCell ref="K39:N39"/>
    <mergeCell ref="K50:N50"/>
    <mergeCell ref="K49:N49"/>
    <mergeCell ref="C50:D50"/>
    <mergeCell ref="E29:F29"/>
    <mergeCell ref="K30:N30"/>
    <mergeCell ref="E38:F38"/>
    <mergeCell ref="K38:N38"/>
    <mergeCell ref="K37:N37"/>
    <mergeCell ref="K36:N36"/>
    <mergeCell ref="E36:F36"/>
    <mergeCell ref="C49:D49"/>
    <mergeCell ref="C37:D37"/>
    <mergeCell ref="A43:N43"/>
    <mergeCell ref="C40:D40"/>
    <mergeCell ref="E35:F35"/>
    <mergeCell ref="C30:D30"/>
    <mergeCell ref="C31:D31"/>
    <mergeCell ref="E34:F34"/>
    <mergeCell ref="E39:F39"/>
    <mergeCell ref="C35:D35"/>
    <mergeCell ref="C36:D36"/>
    <mergeCell ref="M45:N45"/>
    <mergeCell ref="C21:D21"/>
    <mergeCell ref="B23:M23"/>
    <mergeCell ref="C48:D48"/>
    <mergeCell ref="B24:D24"/>
    <mergeCell ref="C42:D42"/>
    <mergeCell ref="C27:D27"/>
    <mergeCell ref="C29:D29"/>
    <mergeCell ref="E24:L24"/>
    <mergeCell ref="E32:F32"/>
    <mergeCell ref="E47:F47"/>
    <mergeCell ref="E48:F48"/>
    <mergeCell ref="K42:N42"/>
    <mergeCell ref="D25:E25"/>
    <mergeCell ref="E33:F33"/>
    <mergeCell ref="K33:N33"/>
    <mergeCell ref="E37:F37"/>
    <mergeCell ref="K35:N35"/>
    <mergeCell ref="K28:N28"/>
    <mergeCell ref="B44:M44"/>
    <mergeCell ref="K34:N34"/>
    <mergeCell ref="K40:N40"/>
    <mergeCell ref="K48:N48"/>
    <mergeCell ref="C26:D26"/>
    <mergeCell ref="E45:L45"/>
    <mergeCell ref="K59:N59"/>
    <mergeCell ref="E60:F60"/>
    <mergeCell ref="K60:N60"/>
    <mergeCell ref="E61:F61"/>
    <mergeCell ref="K61:N61"/>
    <mergeCell ref="E55:F55"/>
    <mergeCell ref="E58:F58"/>
    <mergeCell ref="K58:N58"/>
    <mergeCell ref="K55:N55"/>
    <mergeCell ref="K57:N57"/>
    <mergeCell ref="E56:F56"/>
    <mergeCell ref="K56:N56"/>
    <mergeCell ref="E27:F27"/>
    <mergeCell ref="K29:N29"/>
    <mergeCell ref="C28:D28"/>
    <mergeCell ref="K32:N32"/>
    <mergeCell ref="E31:F31"/>
    <mergeCell ref="K31:N31"/>
    <mergeCell ref="E30:F30"/>
    <mergeCell ref="C38:D38"/>
    <mergeCell ref="C39:D39"/>
    <mergeCell ref="E28:F28"/>
    <mergeCell ref="C32:D32"/>
    <mergeCell ref="C33:D33"/>
    <mergeCell ref="C34:D34"/>
    <mergeCell ref="E72:F72"/>
    <mergeCell ref="K72:N72"/>
    <mergeCell ref="E71:F71"/>
    <mergeCell ref="K71:N71"/>
    <mergeCell ref="K7:N7"/>
    <mergeCell ref="E8:F8"/>
    <mergeCell ref="E26:F26"/>
    <mergeCell ref="K26:N26"/>
    <mergeCell ref="E16:F16"/>
    <mergeCell ref="K16:N16"/>
    <mergeCell ref="E17:F17"/>
    <mergeCell ref="K17:N17"/>
    <mergeCell ref="G25:N25"/>
    <mergeCell ref="M24:N24"/>
    <mergeCell ref="E42:F42"/>
    <mergeCell ref="E49:F49"/>
    <mergeCell ref="K8:N8"/>
    <mergeCell ref="E11:F11"/>
    <mergeCell ref="K12:N12"/>
    <mergeCell ref="K11:N11"/>
    <mergeCell ref="K21:N21"/>
    <mergeCell ref="E10:F10"/>
    <mergeCell ref="K10:N10"/>
    <mergeCell ref="E21:F21"/>
    <mergeCell ref="B87:D87"/>
    <mergeCell ref="C132:D132"/>
    <mergeCell ref="K15:N15"/>
    <mergeCell ref="C7:D7"/>
    <mergeCell ref="C8:D8"/>
    <mergeCell ref="C9:D9"/>
    <mergeCell ref="C10:D10"/>
    <mergeCell ref="E78:F78"/>
    <mergeCell ref="K78:N78"/>
    <mergeCell ref="K75:N75"/>
    <mergeCell ref="C52:D52"/>
    <mergeCell ref="E68:F68"/>
    <mergeCell ref="K79:N79"/>
    <mergeCell ref="K13:N13"/>
    <mergeCell ref="K14:N14"/>
    <mergeCell ref="E76:F76"/>
    <mergeCell ref="K76:N76"/>
    <mergeCell ref="E77:F77"/>
    <mergeCell ref="K77:N77"/>
    <mergeCell ref="E74:F74"/>
    <mergeCell ref="K74:N74"/>
    <mergeCell ref="E75:F75"/>
    <mergeCell ref="E69:F69"/>
    <mergeCell ref="E70:F70"/>
    <mergeCell ref="E156:F156"/>
    <mergeCell ref="K156:N156"/>
    <mergeCell ref="C157:D157"/>
    <mergeCell ref="E157:F157"/>
    <mergeCell ref="K157:N157"/>
    <mergeCell ref="E80:F80"/>
    <mergeCell ref="E79:F79"/>
    <mergeCell ref="C154:D154"/>
    <mergeCell ref="E154:F154"/>
    <mergeCell ref="K154:N154"/>
    <mergeCell ref="C155:D155"/>
    <mergeCell ref="E155:F155"/>
    <mergeCell ref="K155:N155"/>
    <mergeCell ref="C153:D153"/>
    <mergeCell ref="E153:F153"/>
    <mergeCell ref="B149:M149"/>
    <mergeCell ref="B150:D150"/>
    <mergeCell ref="E150:L150"/>
    <mergeCell ref="M150:N150"/>
    <mergeCell ref="E82:F82"/>
    <mergeCell ref="K82:N82"/>
    <mergeCell ref="A148:N148"/>
    <mergeCell ref="B86:M86"/>
    <mergeCell ref="C138:D138"/>
    <mergeCell ref="C160:D160"/>
    <mergeCell ref="E160:F160"/>
    <mergeCell ref="K160:N160"/>
    <mergeCell ref="C161:D161"/>
    <mergeCell ref="E161:F161"/>
    <mergeCell ref="K161:N161"/>
    <mergeCell ref="C158:D158"/>
    <mergeCell ref="E158:F158"/>
    <mergeCell ref="K158:N158"/>
    <mergeCell ref="C159:D159"/>
    <mergeCell ref="E159:F159"/>
    <mergeCell ref="K159:N159"/>
    <mergeCell ref="K164:N164"/>
    <mergeCell ref="C165:D165"/>
    <mergeCell ref="E165:F165"/>
    <mergeCell ref="K165:N165"/>
    <mergeCell ref="C162:D162"/>
    <mergeCell ref="E162:F162"/>
    <mergeCell ref="K162:N162"/>
    <mergeCell ref="C163:D163"/>
    <mergeCell ref="E163:F163"/>
    <mergeCell ref="K163:N163"/>
    <mergeCell ref="C164:D164"/>
    <mergeCell ref="E164:F164"/>
    <mergeCell ref="C178:D178"/>
    <mergeCell ref="E178:F178"/>
    <mergeCell ref="K178:N178"/>
    <mergeCell ref="C179:D179"/>
    <mergeCell ref="E179:F179"/>
    <mergeCell ref="K179:N179"/>
    <mergeCell ref="B169:N169"/>
    <mergeCell ref="C177:D177"/>
    <mergeCell ref="E177:F177"/>
    <mergeCell ref="K177:N177"/>
    <mergeCell ref="B170:M170"/>
    <mergeCell ref="C175:D175"/>
    <mergeCell ref="E175:F175"/>
    <mergeCell ref="C176:D176"/>
    <mergeCell ref="E176:F176"/>
    <mergeCell ref="K176:N176"/>
    <mergeCell ref="K173:N173"/>
    <mergeCell ref="D172:E172"/>
    <mergeCell ref="G172:N172"/>
    <mergeCell ref="K174:N174"/>
    <mergeCell ref="E174:F174"/>
    <mergeCell ref="C174:D174"/>
    <mergeCell ref="K175:N175"/>
    <mergeCell ref="C173:D173"/>
    <mergeCell ref="C182:D182"/>
    <mergeCell ref="E182:F182"/>
    <mergeCell ref="K182:N182"/>
    <mergeCell ref="C183:D183"/>
    <mergeCell ref="E183:F183"/>
    <mergeCell ref="K183:N183"/>
    <mergeCell ref="C180:D180"/>
    <mergeCell ref="E180:F180"/>
    <mergeCell ref="K180:N180"/>
    <mergeCell ref="C181:D181"/>
    <mergeCell ref="E181:F181"/>
    <mergeCell ref="K181:N181"/>
    <mergeCell ref="C186:D186"/>
    <mergeCell ref="E186:F186"/>
    <mergeCell ref="K186:N186"/>
    <mergeCell ref="C187:D187"/>
    <mergeCell ref="E187:F187"/>
    <mergeCell ref="K187:N187"/>
    <mergeCell ref="C184:D184"/>
    <mergeCell ref="E184:F184"/>
    <mergeCell ref="K184:N184"/>
    <mergeCell ref="C185:D185"/>
    <mergeCell ref="E185:F185"/>
    <mergeCell ref="K185:N185"/>
    <mergeCell ref="B191:N191"/>
    <mergeCell ref="B192:M192"/>
    <mergeCell ref="B193:D193"/>
    <mergeCell ref="E193:L193"/>
    <mergeCell ref="M193:N193"/>
    <mergeCell ref="B190:N190"/>
    <mergeCell ref="C188:D188"/>
    <mergeCell ref="E188:F188"/>
    <mergeCell ref="K188:N188"/>
    <mergeCell ref="C189:D189"/>
    <mergeCell ref="E189:F189"/>
    <mergeCell ref="K189:N189"/>
    <mergeCell ref="C197:D197"/>
    <mergeCell ref="E197:F197"/>
    <mergeCell ref="K197:N197"/>
    <mergeCell ref="C198:D198"/>
    <mergeCell ref="E198:F198"/>
    <mergeCell ref="K198:N198"/>
    <mergeCell ref="D194:E194"/>
    <mergeCell ref="G194:N194"/>
    <mergeCell ref="C195:D195"/>
    <mergeCell ref="E195:F195"/>
    <mergeCell ref="K195:N195"/>
    <mergeCell ref="E196:F196"/>
    <mergeCell ref="C196:D196"/>
    <mergeCell ref="K196:N196"/>
    <mergeCell ref="C201:D201"/>
    <mergeCell ref="E201:F201"/>
    <mergeCell ref="K201:N201"/>
    <mergeCell ref="C202:D202"/>
    <mergeCell ref="E202:F202"/>
    <mergeCell ref="K202:N202"/>
    <mergeCell ref="C199:D199"/>
    <mergeCell ref="E199:F199"/>
    <mergeCell ref="K199:N199"/>
    <mergeCell ref="C200:D200"/>
    <mergeCell ref="E200:F200"/>
    <mergeCell ref="K200:N200"/>
    <mergeCell ref="C205:D205"/>
    <mergeCell ref="E205:F205"/>
    <mergeCell ref="K205:N205"/>
    <mergeCell ref="C206:D206"/>
    <mergeCell ref="E206:F206"/>
    <mergeCell ref="K206:N206"/>
    <mergeCell ref="C203:D203"/>
    <mergeCell ref="E203:F203"/>
    <mergeCell ref="K203:N203"/>
    <mergeCell ref="C204:D204"/>
    <mergeCell ref="E204:F204"/>
    <mergeCell ref="K204:N204"/>
    <mergeCell ref="K210:N210"/>
    <mergeCell ref="C211:D211"/>
    <mergeCell ref="E211:F211"/>
    <mergeCell ref="K211:N211"/>
    <mergeCell ref="C209:D209"/>
    <mergeCell ref="E209:F209"/>
    <mergeCell ref="K209:N209"/>
    <mergeCell ref="C207:D207"/>
    <mergeCell ref="E207:F207"/>
    <mergeCell ref="K207:N207"/>
    <mergeCell ref="C208:D208"/>
    <mergeCell ref="E208:F208"/>
    <mergeCell ref="K208:N208"/>
    <mergeCell ref="C220:D220"/>
    <mergeCell ref="E220:F220"/>
    <mergeCell ref="K220:N220"/>
    <mergeCell ref="C221:D221"/>
    <mergeCell ref="E221:F221"/>
    <mergeCell ref="K221:N221"/>
    <mergeCell ref="C218:D218"/>
    <mergeCell ref="E218:F218"/>
    <mergeCell ref="K218:N218"/>
    <mergeCell ref="C219:D219"/>
    <mergeCell ref="E219:F219"/>
    <mergeCell ref="K219:N219"/>
    <mergeCell ref="C224:D224"/>
    <mergeCell ref="E224:F224"/>
    <mergeCell ref="K224:N224"/>
    <mergeCell ref="C225:D225"/>
    <mergeCell ref="E225:F225"/>
    <mergeCell ref="K225:N225"/>
    <mergeCell ref="C222:D222"/>
    <mergeCell ref="E222:F222"/>
    <mergeCell ref="K222:N222"/>
    <mergeCell ref="C223:D223"/>
    <mergeCell ref="E223:F223"/>
    <mergeCell ref="K223:N223"/>
    <mergeCell ref="K153:N153"/>
    <mergeCell ref="C232:D232"/>
    <mergeCell ref="E232:F232"/>
    <mergeCell ref="K232:N232"/>
    <mergeCell ref="C230:D230"/>
    <mergeCell ref="E230:F230"/>
    <mergeCell ref="K230:N230"/>
    <mergeCell ref="C231:D231"/>
    <mergeCell ref="E231:F231"/>
    <mergeCell ref="K231:N231"/>
    <mergeCell ref="C228:D228"/>
    <mergeCell ref="E228:F228"/>
    <mergeCell ref="K228:N228"/>
    <mergeCell ref="C229:D229"/>
    <mergeCell ref="E229:F229"/>
    <mergeCell ref="K229:N229"/>
    <mergeCell ref="C226:D226"/>
    <mergeCell ref="E226:F226"/>
    <mergeCell ref="K226:N226"/>
    <mergeCell ref="C227:D227"/>
    <mergeCell ref="E227:F227"/>
    <mergeCell ref="K227:N227"/>
    <mergeCell ref="E171:L171"/>
    <mergeCell ref="M171:N171"/>
    <mergeCell ref="C168:D168"/>
    <mergeCell ref="E168:F168"/>
    <mergeCell ref="K168:N168"/>
    <mergeCell ref="C166:D166"/>
    <mergeCell ref="E166:F166"/>
    <mergeCell ref="K166:N166"/>
    <mergeCell ref="C167:D167"/>
    <mergeCell ref="E167:F167"/>
    <mergeCell ref="K167:N167"/>
    <mergeCell ref="C217:D217"/>
    <mergeCell ref="C147:D147"/>
    <mergeCell ref="E147:F147"/>
    <mergeCell ref="K147:N147"/>
    <mergeCell ref="E152:F152"/>
    <mergeCell ref="K152:N152"/>
    <mergeCell ref="C216:D216"/>
    <mergeCell ref="E216:F216"/>
    <mergeCell ref="K216:N216"/>
    <mergeCell ref="E217:F217"/>
    <mergeCell ref="K217:N217"/>
    <mergeCell ref="B212:N212"/>
    <mergeCell ref="B213:M213"/>
    <mergeCell ref="B214:D214"/>
    <mergeCell ref="E214:L214"/>
    <mergeCell ref="M214:N214"/>
    <mergeCell ref="D215:E215"/>
    <mergeCell ref="G215:N215"/>
    <mergeCell ref="C210:D210"/>
    <mergeCell ref="E210:F210"/>
    <mergeCell ref="D151:E151"/>
    <mergeCell ref="G151:N151"/>
    <mergeCell ref="C152:D152"/>
    <mergeCell ref="B171:D171"/>
  </mergeCells>
  <phoneticPr fontId="3"/>
  <printOptions horizontalCentered="1"/>
  <pageMargins left="0.39370078740157483" right="0.39370078740157483" top="0.72" bottom="0.39" header="0" footer="0"/>
  <pageSetup paperSize="9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workbookViewId="0">
      <selection activeCell="N29" sqref="N29"/>
    </sheetView>
  </sheetViews>
  <sheetFormatPr defaultRowHeight="13.5" x14ac:dyDescent="0.15"/>
  <cols>
    <col min="1" max="1" width="17.875" style="229" customWidth="1"/>
    <col min="2" max="2" width="24.125" style="229" customWidth="1"/>
    <col min="3" max="3" width="13.25" style="229" customWidth="1"/>
    <col min="4" max="4" width="8" style="229" customWidth="1"/>
    <col min="5" max="5" width="77.25" style="229" customWidth="1"/>
    <col min="6" max="16384" width="9" style="229"/>
  </cols>
  <sheetData>
    <row r="1" spans="1:13" ht="18.75" x14ac:dyDescent="0.15">
      <c r="A1" s="246" t="s">
        <v>205</v>
      </c>
      <c r="B1" s="246"/>
      <c r="C1" s="246"/>
      <c r="D1" s="246"/>
      <c r="E1" s="246"/>
    </row>
    <row r="2" spans="1:13" ht="27.75" customHeight="1" x14ac:dyDescent="0.15">
      <c r="A2" s="232" t="s">
        <v>204</v>
      </c>
      <c r="B2" s="232" t="s">
        <v>203</v>
      </c>
      <c r="C2" s="232" t="s">
        <v>202</v>
      </c>
      <c r="D2" s="232" t="s">
        <v>201</v>
      </c>
      <c r="E2" s="245" t="s">
        <v>200</v>
      </c>
      <c r="F2" s="244"/>
      <c r="G2" s="244"/>
      <c r="H2" s="244"/>
      <c r="I2" s="244"/>
      <c r="J2" s="244"/>
      <c r="K2" s="244"/>
      <c r="L2" s="244"/>
      <c r="M2" s="244"/>
    </row>
    <row r="3" spans="1:13" ht="21" customHeight="1" x14ac:dyDescent="0.15">
      <c r="A3" s="241" t="s">
        <v>199</v>
      </c>
      <c r="B3" s="240"/>
      <c r="C3" s="240"/>
      <c r="D3" s="240"/>
      <c r="E3" s="239"/>
      <c r="F3" s="244"/>
      <c r="G3" s="244"/>
      <c r="H3" s="244"/>
      <c r="I3" s="244"/>
      <c r="J3" s="244"/>
      <c r="K3" s="244"/>
      <c r="L3" s="244"/>
      <c r="M3" s="244"/>
    </row>
    <row r="4" spans="1:13" ht="30" customHeight="1" x14ac:dyDescent="0.15">
      <c r="A4" s="243" t="s">
        <v>171</v>
      </c>
      <c r="B4" s="234" t="s">
        <v>198</v>
      </c>
      <c r="C4" s="233">
        <v>90128.2</v>
      </c>
      <c r="D4" s="232" t="s">
        <v>187</v>
      </c>
      <c r="E4" s="231" t="s">
        <v>197</v>
      </c>
    </row>
    <row r="5" spans="1:13" ht="30" customHeight="1" x14ac:dyDescent="0.15">
      <c r="A5" s="234" t="s">
        <v>196</v>
      </c>
      <c r="B5" s="234" t="s">
        <v>195</v>
      </c>
      <c r="C5" s="233">
        <v>254488.28</v>
      </c>
      <c r="D5" s="232" t="s">
        <v>187</v>
      </c>
      <c r="E5" s="231" t="s">
        <v>194</v>
      </c>
    </row>
    <row r="6" spans="1:13" ht="30" customHeight="1" x14ac:dyDescent="0.15">
      <c r="A6" s="243" t="s">
        <v>171</v>
      </c>
      <c r="B6" s="236" t="s">
        <v>193</v>
      </c>
      <c r="C6" s="233">
        <f>5*5</f>
        <v>25</v>
      </c>
      <c r="D6" s="232" t="s">
        <v>177</v>
      </c>
      <c r="E6" s="235" t="s">
        <v>184</v>
      </c>
    </row>
    <row r="7" spans="1:13" ht="30" customHeight="1" x14ac:dyDescent="0.15">
      <c r="A7" s="242"/>
      <c r="B7" s="236" t="s">
        <v>193</v>
      </c>
      <c r="C7" s="233">
        <f>5*5</f>
        <v>25</v>
      </c>
      <c r="D7" s="232" t="s">
        <v>177</v>
      </c>
      <c r="E7" s="235" t="s">
        <v>184</v>
      </c>
    </row>
    <row r="8" spans="1:13" ht="21" customHeight="1" x14ac:dyDescent="0.15">
      <c r="A8" s="241" t="s">
        <v>192</v>
      </c>
      <c r="B8" s="240"/>
      <c r="C8" s="240"/>
      <c r="D8" s="240"/>
      <c r="E8" s="239"/>
    </row>
    <row r="9" spans="1:13" ht="30" customHeight="1" x14ac:dyDescent="0.15">
      <c r="A9" s="238" t="s">
        <v>171</v>
      </c>
      <c r="B9" s="236" t="s">
        <v>191</v>
      </c>
      <c r="C9" s="233">
        <f>12*5</f>
        <v>60</v>
      </c>
      <c r="D9" s="232" t="s">
        <v>190</v>
      </c>
      <c r="E9" s="235" t="s">
        <v>189</v>
      </c>
    </row>
    <row r="10" spans="1:13" ht="30" customHeight="1" x14ac:dyDescent="0.15">
      <c r="A10" s="237"/>
      <c r="B10" s="236" t="s">
        <v>188</v>
      </c>
      <c r="C10" s="233">
        <f>1700*2*5</f>
        <v>17000</v>
      </c>
      <c r="D10" s="232" t="s">
        <v>187</v>
      </c>
      <c r="E10" s="235" t="s">
        <v>186</v>
      </c>
    </row>
    <row r="11" spans="1:13" ht="30" customHeight="1" x14ac:dyDescent="0.15">
      <c r="A11" s="237"/>
      <c r="B11" s="236" t="s">
        <v>185</v>
      </c>
      <c r="C11" s="233">
        <f>5*5</f>
        <v>25</v>
      </c>
      <c r="D11" s="232" t="s">
        <v>177</v>
      </c>
      <c r="E11" s="235" t="s">
        <v>184</v>
      </c>
    </row>
    <row r="12" spans="1:13" ht="30" customHeight="1" x14ac:dyDescent="0.15">
      <c r="A12" s="237"/>
      <c r="B12" s="234" t="s">
        <v>183</v>
      </c>
      <c r="C12" s="233">
        <f>1*5</f>
        <v>5</v>
      </c>
      <c r="D12" s="232" t="s">
        <v>177</v>
      </c>
      <c r="E12" s="235" t="s">
        <v>182</v>
      </c>
    </row>
    <row r="13" spans="1:13" ht="30" customHeight="1" x14ac:dyDescent="0.15">
      <c r="A13" s="236"/>
      <c r="B13" s="236" t="s">
        <v>181</v>
      </c>
      <c r="C13" s="233">
        <f>2*5</f>
        <v>10</v>
      </c>
      <c r="D13" s="232" t="s">
        <v>177</v>
      </c>
      <c r="E13" s="235" t="s">
        <v>179</v>
      </c>
    </row>
    <row r="14" spans="1:13" ht="30" customHeight="1" x14ac:dyDescent="0.15">
      <c r="A14" s="236"/>
      <c r="B14" s="236" t="s">
        <v>180</v>
      </c>
      <c r="C14" s="233">
        <f>2*5</f>
        <v>10</v>
      </c>
      <c r="D14" s="232" t="s">
        <v>177</v>
      </c>
      <c r="E14" s="235" t="s">
        <v>179</v>
      </c>
    </row>
    <row r="15" spans="1:13" ht="30" customHeight="1" x14ac:dyDescent="0.15">
      <c r="A15" s="236"/>
      <c r="B15" s="236" t="s">
        <v>178</v>
      </c>
      <c r="C15" s="233">
        <f>6*5</f>
        <v>30</v>
      </c>
      <c r="D15" s="232" t="s">
        <v>177</v>
      </c>
      <c r="E15" s="235" t="s">
        <v>176</v>
      </c>
    </row>
    <row r="16" spans="1:13" ht="30" customHeight="1" x14ac:dyDescent="0.15">
      <c r="A16" s="236"/>
      <c r="B16" s="236" t="s">
        <v>175</v>
      </c>
      <c r="C16" s="233">
        <f>26*6*5</f>
        <v>780</v>
      </c>
      <c r="D16" s="232" t="s">
        <v>174</v>
      </c>
      <c r="E16" s="235" t="s">
        <v>173</v>
      </c>
    </row>
    <row r="17" spans="1:5" ht="21" customHeight="1" x14ac:dyDescent="0.15">
      <c r="A17" s="241" t="s">
        <v>172</v>
      </c>
      <c r="B17" s="240"/>
      <c r="C17" s="240"/>
      <c r="D17" s="240"/>
      <c r="E17" s="239"/>
    </row>
    <row r="18" spans="1:5" ht="30" customHeight="1" x14ac:dyDescent="0.15">
      <c r="A18" s="238" t="s">
        <v>171</v>
      </c>
      <c r="B18" s="236" t="s">
        <v>170</v>
      </c>
      <c r="C18" s="233">
        <v>5129.1499999999996</v>
      </c>
      <c r="D18" s="232" t="s">
        <v>164</v>
      </c>
      <c r="E18" s="235" t="s">
        <v>169</v>
      </c>
    </row>
    <row r="19" spans="1:5" ht="30" customHeight="1" x14ac:dyDescent="0.15">
      <c r="A19" s="237"/>
      <c r="B19" s="236" t="s">
        <v>168</v>
      </c>
      <c r="C19" s="233">
        <v>4736.6000000000004</v>
      </c>
      <c r="D19" s="232" t="s">
        <v>164</v>
      </c>
      <c r="E19" s="235" t="s">
        <v>167</v>
      </c>
    </row>
    <row r="20" spans="1:5" ht="30" customHeight="1" x14ac:dyDescent="0.15">
      <c r="A20" s="234" t="s">
        <v>166</v>
      </c>
      <c r="B20" s="234" t="s">
        <v>165</v>
      </c>
      <c r="C20" s="233">
        <f>8785+1100</f>
        <v>9885</v>
      </c>
      <c r="D20" s="232" t="s">
        <v>164</v>
      </c>
      <c r="E20" s="231" t="s">
        <v>163</v>
      </c>
    </row>
    <row r="21" spans="1:5" ht="14.25" x14ac:dyDescent="0.15">
      <c r="A21" s="230"/>
      <c r="B21" s="230"/>
      <c r="C21" s="230"/>
      <c r="D21" s="230"/>
    </row>
    <row r="22" spans="1:5" ht="14.25" x14ac:dyDescent="0.15">
      <c r="A22" s="230"/>
      <c r="B22" s="230"/>
      <c r="C22" s="230"/>
      <c r="D22" s="230"/>
    </row>
    <row r="23" spans="1:5" ht="14.25" x14ac:dyDescent="0.15">
      <c r="A23" s="230"/>
      <c r="B23" s="230"/>
      <c r="C23" s="230"/>
      <c r="D23" s="230"/>
    </row>
    <row r="24" spans="1:5" ht="14.25" x14ac:dyDescent="0.15">
      <c r="A24" s="230"/>
      <c r="B24" s="230"/>
      <c r="C24" s="230"/>
      <c r="D24" s="230"/>
    </row>
    <row r="25" spans="1:5" ht="14.25" x14ac:dyDescent="0.15">
      <c r="A25" s="230"/>
      <c r="B25" s="230"/>
      <c r="C25" s="230"/>
      <c r="D25" s="230"/>
    </row>
    <row r="26" spans="1:5" ht="14.25" x14ac:dyDescent="0.15">
      <c r="A26" s="230"/>
      <c r="B26" s="230"/>
      <c r="C26" s="230"/>
      <c r="D26" s="230"/>
    </row>
    <row r="27" spans="1:5" ht="14.25" x14ac:dyDescent="0.15">
      <c r="A27" s="230"/>
      <c r="B27" s="230"/>
      <c r="C27" s="230"/>
      <c r="D27" s="230"/>
    </row>
    <row r="28" spans="1:5" ht="14.25" x14ac:dyDescent="0.15">
      <c r="A28" s="230"/>
      <c r="B28" s="230"/>
      <c r="C28" s="230"/>
      <c r="D28" s="230"/>
    </row>
    <row r="29" spans="1:5" ht="14.25" x14ac:dyDescent="0.15">
      <c r="A29" s="230"/>
      <c r="B29" s="230"/>
      <c r="C29" s="230"/>
      <c r="D29" s="230"/>
    </row>
    <row r="30" spans="1:5" ht="14.25" x14ac:dyDescent="0.15">
      <c r="A30" s="230"/>
      <c r="B30" s="230"/>
      <c r="C30" s="230"/>
      <c r="D30" s="230"/>
    </row>
    <row r="31" spans="1:5" ht="14.25" x14ac:dyDescent="0.15">
      <c r="A31" s="230"/>
      <c r="B31" s="230"/>
      <c r="C31" s="230"/>
      <c r="D31" s="230"/>
    </row>
  </sheetData>
  <mergeCells count="6">
    <mergeCell ref="A9:A12"/>
    <mergeCell ref="A18:A19"/>
    <mergeCell ref="A1:E1"/>
    <mergeCell ref="A3:E3"/>
    <mergeCell ref="A8:E8"/>
    <mergeCell ref="A17:E17"/>
  </mergeCells>
  <phoneticPr fontId="3"/>
  <pageMargins left="0.48" right="0.21" top="0.53" bottom="0.34" header="0.3" footer="0.3"/>
  <pageSetup paperSize="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topLeftCell="A2" workbookViewId="0">
      <selection activeCell="N29" sqref="N29"/>
    </sheetView>
  </sheetViews>
  <sheetFormatPr defaultRowHeight="13.5" x14ac:dyDescent="0.15"/>
  <cols>
    <col min="1" max="1" width="19.375" style="229" customWidth="1"/>
    <col min="2" max="2" width="11.75" style="229" customWidth="1"/>
    <col min="3" max="3" width="31.25" style="229" customWidth="1"/>
    <col min="4" max="4" width="12.375" style="229" customWidth="1"/>
    <col min="5" max="5" width="10.875" style="229" customWidth="1"/>
    <col min="6" max="6" width="16.75" style="229" customWidth="1"/>
    <col min="7" max="7" width="30.875" style="229" customWidth="1"/>
    <col min="8" max="16384" width="9" style="229"/>
  </cols>
  <sheetData>
    <row r="1" spans="1:7" ht="18.75" x14ac:dyDescent="0.15">
      <c r="A1" s="317" t="s">
        <v>245</v>
      </c>
      <c r="B1" s="317"/>
      <c r="C1" s="317"/>
      <c r="D1" s="317"/>
      <c r="E1" s="317"/>
      <c r="F1" s="316"/>
      <c r="G1" s="316"/>
    </row>
    <row r="2" spans="1:7" ht="21" x14ac:dyDescent="0.15">
      <c r="A2" s="284" t="s">
        <v>244</v>
      </c>
      <c r="B2" s="284"/>
      <c r="C2" s="284"/>
      <c r="D2" s="284"/>
      <c r="E2" s="284"/>
      <c r="F2" s="284"/>
      <c r="G2" s="284"/>
    </row>
    <row r="3" spans="1:7" ht="14.25" thickBot="1" x14ac:dyDescent="0.2"/>
    <row r="4" spans="1:7" ht="31.5" customHeight="1" thickBot="1" x14ac:dyDescent="0.2">
      <c r="A4" s="283" t="s">
        <v>226</v>
      </c>
      <c r="B4" s="282" t="s">
        <v>225</v>
      </c>
      <c r="C4" s="282" t="s">
        <v>224</v>
      </c>
      <c r="D4" s="281" t="s">
        <v>243</v>
      </c>
      <c r="E4" s="315" t="s">
        <v>242</v>
      </c>
      <c r="F4" s="314"/>
      <c r="G4" s="278"/>
    </row>
    <row r="5" spans="1:7" ht="21.75" customHeight="1" x14ac:dyDescent="0.15">
      <c r="A5" s="313" t="s">
        <v>241</v>
      </c>
      <c r="B5" s="260" t="s">
        <v>219</v>
      </c>
      <c r="C5" s="312" t="s">
        <v>218</v>
      </c>
      <c r="D5" s="311">
        <v>692.9</v>
      </c>
      <c r="E5" s="310" t="s">
        <v>240</v>
      </c>
      <c r="F5" s="309">
        <v>5129.1499999999996</v>
      </c>
      <c r="G5" s="308" t="s">
        <v>164</v>
      </c>
    </row>
    <row r="6" spans="1:7" ht="21.75" customHeight="1" x14ac:dyDescent="0.15">
      <c r="A6" s="300"/>
      <c r="B6" s="297"/>
      <c r="C6" s="296" t="s">
        <v>213</v>
      </c>
      <c r="D6" s="295">
        <v>3732.5</v>
      </c>
      <c r="E6" s="294" t="s">
        <v>239</v>
      </c>
      <c r="F6" s="307">
        <v>4736.6000000000004</v>
      </c>
      <c r="G6" s="306" t="s">
        <v>164</v>
      </c>
    </row>
    <row r="7" spans="1:7" ht="21.75" customHeight="1" x14ac:dyDescent="0.15">
      <c r="A7" s="300"/>
      <c r="B7" s="297"/>
      <c r="C7" s="296" t="s">
        <v>234</v>
      </c>
      <c r="D7" s="295">
        <v>67351.45</v>
      </c>
      <c r="E7" s="294" t="s">
        <v>238</v>
      </c>
      <c r="F7" s="293"/>
      <c r="G7" s="292"/>
    </row>
    <row r="8" spans="1:7" ht="21.75" customHeight="1" x14ac:dyDescent="0.15">
      <c r="A8" s="300"/>
      <c r="B8" s="297"/>
      <c r="C8" s="296" t="s">
        <v>232</v>
      </c>
      <c r="D8" s="295">
        <v>17515.5</v>
      </c>
      <c r="E8" s="294" t="s">
        <v>237</v>
      </c>
      <c r="F8" s="293"/>
      <c r="G8" s="292"/>
    </row>
    <row r="9" spans="1:7" ht="21.75" customHeight="1" x14ac:dyDescent="0.15">
      <c r="A9" s="300"/>
      <c r="B9" s="297" t="s">
        <v>236</v>
      </c>
      <c r="C9" s="296" t="s">
        <v>218</v>
      </c>
      <c r="D9" s="295">
        <v>692.9</v>
      </c>
      <c r="E9" s="303" t="s">
        <v>235</v>
      </c>
      <c r="F9" s="305">
        <f>D9+D10</f>
        <v>4425.3999999999996</v>
      </c>
      <c r="G9" s="304" t="s">
        <v>164</v>
      </c>
    </row>
    <row r="10" spans="1:7" ht="21.75" customHeight="1" x14ac:dyDescent="0.15">
      <c r="A10" s="300"/>
      <c r="B10" s="297"/>
      <c r="C10" s="296" t="s">
        <v>218</v>
      </c>
      <c r="D10" s="295">
        <v>3732.5</v>
      </c>
      <c r="E10" s="303"/>
      <c r="F10" s="302"/>
      <c r="G10" s="301"/>
    </row>
    <row r="11" spans="1:7" ht="21.75" customHeight="1" x14ac:dyDescent="0.15">
      <c r="A11" s="300"/>
      <c r="B11" s="297"/>
      <c r="C11" s="296" t="s">
        <v>234</v>
      </c>
      <c r="D11" s="295">
        <v>18351.349999999999</v>
      </c>
      <c r="E11" s="294" t="s">
        <v>233</v>
      </c>
      <c r="F11" s="293"/>
      <c r="G11" s="292"/>
    </row>
    <row r="12" spans="1:7" ht="21.75" customHeight="1" x14ac:dyDescent="0.15">
      <c r="A12" s="299"/>
      <c r="B12" s="297"/>
      <c r="C12" s="296" t="s">
        <v>232</v>
      </c>
      <c r="D12" s="295">
        <v>17515.5</v>
      </c>
      <c r="E12" s="294" t="s">
        <v>231</v>
      </c>
      <c r="F12" s="293"/>
      <c r="G12" s="292"/>
    </row>
    <row r="13" spans="1:7" ht="21.75" customHeight="1" x14ac:dyDescent="0.15">
      <c r="A13" s="298" t="s">
        <v>230</v>
      </c>
      <c r="B13" s="297" t="s">
        <v>219</v>
      </c>
      <c r="C13" s="296" t="s">
        <v>218</v>
      </c>
      <c r="D13" s="295">
        <f>F18</f>
        <v>4436.25</v>
      </c>
      <c r="E13" s="294"/>
      <c r="F13" s="293" t="s">
        <v>229</v>
      </c>
      <c r="G13" s="292"/>
    </row>
    <row r="14" spans="1:7" ht="21.75" customHeight="1" thickBot="1" x14ac:dyDescent="0.2">
      <c r="A14" s="291"/>
      <c r="B14" s="290"/>
      <c r="C14" s="252" t="s">
        <v>213</v>
      </c>
      <c r="D14" s="289">
        <f>G20</f>
        <v>1004.1000000000001</v>
      </c>
      <c r="E14" s="288"/>
      <c r="F14" s="287" t="s">
        <v>228</v>
      </c>
      <c r="G14" s="286"/>
    </row>
    <row r="15" spans="1:7" ht="19.5" customHeight="1" x14ac:dyDescent="0.15">
      <c r="D15" s="285"/>
    </row>
    <row r="16" spans="1:7" ht="29.25" customHeight="1" thickBot="1" x14ac:dyDescent="0.2">
      <c r="A16" s="284" t="s">
        <v>227</v>
      </c>
      <c r="B16" s="284"/>
      <c r="C16" s="284"/>
      <c r="D16" s="284"/>
      <c r="E16" s="284"/>
      <c r="F16" s="284"/>
      <c r="G16" s="284"/>
    </row>
    <row r="17" spans="1:7" ht="31.5" customHeight="1" thickBot="1" x14ac:dyDescent="0.2">
      <c r="A17" s="283" t="s">
        <v>226</v>
      </c>
      <c r="B17" s="282" t="s">
        <v>225</v>
      </c>
      <c r="C17" s="282" t="s">
        <v>224</v>
      </c>
      <c r="D17" s="281" t="s">
        <v>223</v>
      </c>
      <c r="E17" s="280" t="s">
        <v>222</v>
      </c>
      <c r="F17" s="279" t="s">
        <v>221</v>
      </c>
      <c r="G17" s="278"/>
    </row>
    <row r="18" spans="1:7" ht="21.75" customHeight="1" x14ac:dyDescent="0.15">
      <c r="A18" s="277" t="s">
        <v>220</v>
      </c>
      <c r="B18" s="276" t="s">
        <v>219</v>
      </c>
      <c r="C18" s="275" t="s">
        <v>218</v>
      </c>
      <c r="D18" s="274">
        <v>887.25</v>
      </c>
      <c r="E18" s="257">
        <v>5</v>
      </c>
      <c r="F18" s="273">
        <f>D18*E18</f>
        <v>4436.25</v>
      </c>
      <c r="G18" s="272"/>
    </row>
    <row r="19" spans="1:7" ht="21.75" customHeight="1" x14ac:dyDescent="0.15">
      <c r="A19" s="261" t="s">
        <v>217</v>
      </c>
      <c r="B19" s="263"/>
      <c r="C19" s="259"/>
      <c r="D19" s="266"/>
      <c r="E19" s="257"/>
      <c r="F19" s="271"/>
      <c r="G19" s="270"/>
    </row>
    <row r="20" spans="1:7" ht="21.75" customHeight="1" x14ac:dyDescent="0.15">
      <c r="A20" s="261" t="s">
        <v>216</v>
      </c>
      <c r="B20" s="263"/>
      <c r="C20" s="264" t="s">
        <v>213</v>
      </c>
      <c r="D20" s="269">
        <v>53.46</v>
      </c>
      <c r="E20" s="257"/>
      <c r="F20" s="268">
        <f>D20*E18</f>
        <v>267.3</v>
      </c>
      <c r="G20" s="267">
        <f>F20+F22</f>
        <v>1004.1000000000001</v>
      </c>
    </row>
    <row r="21" spans="1:7" ht="21.75" customHeight="1" x14ac:dyDescent="0.15">
      <c r="A21" s="261" t="s">
        <v>215</v>
      </c>
      <c r="B21" s="263"/>
      <c r="C21" s="259"/>
      <c r="D21" s="266"/>
      <c r="E21" s="257"/>
      <c r="F21" s="265"/>
      <c r="G21" s="257"/>
    </row>
    <row r="22" spans="1:7" ht="21.75" customHeight="1" x14ac:dyDescent="0.15">
      <c r="A22" s="261" t="s">
        <v>214</v>
      </c>
      <c r="B22" s="263"/>
      <c r="C22" s="264" t="s">
        <v>213</v>
      </c>
      <c r="D22" s="258">
        <v>147.36000000000001</v>
      </c>
      <c r="E22" s="257"/>
      <c r="F22" s="256">
        <f>D22*E18</f>
        <v>736.80000000000007</v>
      </c>
      <c r="G22" s="257"/>
    </row>
    <row r="23" spans="1:7" ht="21.75" customHeight="1" x14ac:dyDescent="0.15">
      <c r="A23" s="261" t="s">
        <v>212</v>
      </c>
      <c r="B23" s="263"/>
      <c r="C23" s="262"/>
      <c r="D23" s="258"/>
      <c r="E23" s="257"/>
      <c r="F23" s="256"/>
      <c r="G23" s="257"/>
    </row>
    <row r="24" spans="1:7" ht="21.75" customHeight="1" x14ac:dyDescent="0.15">
      <c r="A24" s="261" t="s">
        <v>211</v>
      </c>
      <c r="B24" s="263"/>
      <c r="C24" s="262"/>
      <c r="D24" s="258"/>
      <c r="E24" s="257"/>
      <c r="F24" s="256"/>
      <c r="G24" s="257"/>
    </row>
    <row r="25" spans="1:7" ht="21.75" customHeight="1" x14ac:dyDescent="0.15">
      <c r="A25" s="261" t="s">
        <v>210</v>
      </c>
      <c r="B25" s="260"/>
      <c r="C25" s="259"/>
      <c r="D25" s="258"/>
      <c r="E25" s="257"/>
      <c r="F25" s="256"/>
      <c r="G25" s="255"/>
    </row>
    <row r="26" spans="1:7" ht="21.75" customHeight="1" thickBot="1" x14ac:dyDescent="0.2">
      <c r="A26" s="254" t="s">
        <v>209</v>
      </c>
      <c r="B26" s="253" t="s">
        <v>208</v>
      </c>
      <c r="C26" s="252" t="s">
        <v>207</v>
      </c>
      <c r="D26" s="251">
        <v>220</v>
      </c>
      <c r="E26" s="250"/>
      <c r="F26" s="249">
        <f>D26*E18</f>
        <v>1100</v>
      </c>
      <c r="G26" s="248" t="s">
        <v>206</v>
      </c>
    </row>
    <row r="27" spans="1:7" ht="19.5" customHeight="1" x14ac:dyDescent="0.15">
      <c r="D27" s="247"/>
    </row>
    <row r="28" spans="1:7" ht="19.5" customHeight="1" x14ac:dyDescent="0.15">
      <c r="D28" s="247"/>
    </row>
    <row r="29" spans="1:7" ht="19.5" customHeight="1" x14ac:dyDescent="0.15">
      <c r="D29" s="247"/>
    </row>
    <row r="30" spans="1:7" ht="19.5" customHeight="1" x14ac:dyDescent="0.15">
      <c r="D30" s="247"/>
    </row>
    <row r="31" spans="1:7" ht="19.5" customHeight="1" x14ac:dyDescent="0.15">
      <c r="D31" s="247"/>
    </row>
    <row r="32" spans="1:7" ht="19.5" customHeight="1" x14ac:dyDescent="0.15">
      <c r="D32" s="247"/>
    </row>
    <row r="33" spans="4:4" ht="19.5" customHeight="1" x14ac:dyDescent="0.15">
      <c r="D33" s="247"/>
    </row>
    <row r="34" spans="4:4" ht="19.5" customHeight="1" x14ac:dyDescent="0.15">
      <c r="D34" s="247"/>
    </row>
    <row r="35" spans="4:4" ht="19.5" customHeight="1" x14ac:dyDescent="0.15">
      <c r="D35" s="247"/>
    </row>
    <row r="36" spans="4:4" ht="19.5" customHeight="1" x14ac:dyDescent="0.15">
      <c r="D36" s="247"/>
    </row>
    <row r="37" spans="4:4" ht="19.5" customHeight="1" x14ac:dyDescent="0.15"/>
    <row r="38" spans="4:4" ht="19.5" customHeight="1" x14ac:dyDescent="0.15"/>
    <row r="39" spans="4:4" ht="19.5" customHeight="1" x14ac:dyDescent="0.15"/>
    <row r="40" spans="4:4" ht="19.5" customHeight="1" x14ac:dyDescent="0.15"/>
  </sheetData>
  <mergeCells count="32">
    <mergeCell ref="C22:C25"/>
    <mergeCell ref="A16:G16"/>
    <mergeCell ref="E18:E26"/>
    <mergeCell ref="D18:D19"/>
    <mergeCell ref="D20:D21"/>
    <mergeCell ref="D22:D25"/>
    <mergeCell ref="B5:B8"/>
    <mergeCell ref="B18:B25"/>
    <mergeCell ref="G18:G19"/>
    <mergeCell ref="G20:G25"/>
    <mergeCell ref="F17:G17"/>
    <mergeCell ref="F18:F19"/>
    <mergeCell ref="F20:F21"/>
    <mergeCell ref="F22:F25"/>
    <mergeCell ref="C18:C19"/>
    <mergeCell ref="C20:C21"/>
    <mergeCell ref="F11:G11"/>
    <mergeCell ref="F12:G12"/>
    <mergeCell ref="F13:G13"/>
    <mergeCell ref="F14:G14"/>
    <mergeCell ref="F8:G8"/>
    <mergeCell ref="G9:G10"/>
    <mergeCell ref="A1:G1"/>
    <mergeCell ref="B9:B12"/>
    <mergeCell ref="B13:B14"/>
    <mergeCell ref="E9:E10"/>
    <mergeCell ref="F9:F10"/>
    <mergeCell ref="E4:G4"/>
    <mergeCell ref="A5:A12"/>
    <mergeCell ref="A13:A14"/>
    <mergeCell ref="A2:G2"/>
    <mergeCell ref="F7:G7"/>
  </mergeCells>
  <phoneticPr fontId="3"/>
  <pageMargins left="0.7" right="0.42" top="0.47" bottom="0.4" header="0.3" footer="0.3"/>
  <pageSetup paperSize="9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workbookViewId="0">
      <selection activeCell="N29" sqref="N29"/>
    </sheetView>
  </sheetViews>
  <sheetFormatPr defaultRowHeight="13.5" x14ac:dyDescent="0.15"/>
  <cols>
    <col min="1" max="1" width="23.25" style="229" customWidth="1"/>
    <col min="2" max="2" width="12" style="229" customWidth="1"/>
    <col min="3" max="3" width="42" style="229" customWidth="1"/>
    <col min="4" max="4" width="18.75" style="229" customWidth="1"/>
    <col min="5" max="5" width="7.75" style="229" customWidth="1"/>
    <col min="6" max="6" width="12.75" style="229" customWidth="1"/>
    <col min="7" max="7" width="15.375" style="229" customWidth="1"/>
    <col min="8" max="8" width="6.875" style="229" customWidth="1"/>
    <col min="9" max="16384" width="9" style="229"/>
  </cols>
  <sheetData>
    <row r="1" spans="1:22" ht="18.75" x14ac:dyDescent="0.15">
      <c r="A1" s="317" t="s">
        <v>265</v>
      </c>
      <c r="B1" s="317"/>
      <c r="C1" s="317"/>
      <c r="D1" s="317"/>
      <c r="E1" s="317"/>
      <c r="F1" s="355"/>
      <c r="G1" s="355"/>
      <c r="H1" s="355"/>
    </row>
    <row r="2" spans="1:22" ht="14.25" x14ac:dyDescent="0.15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</row>
    <row r="3" spans="1:22" ht="21" x14ac:dyDescent="0.15">
      <c r="A3" s="284" t="s">
        <v>264</v>
      </c>
      <c r="B3" s="284"/>
      <c r="C3" s="284"/>
      <c r="D3" s="284"/>
      <c r="E3" s="284"/>
      <c r="F3" s="284"/>
      <c r="G3" s="284"/>
      <c r="H3" s="284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</row>
    <row r="4" spans="1:22" ht="10.5" customHeight="1" thickBot="1" x14ac:dyDescent="0.2">
      <c r="A4" s="230"/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</row>
    <row r="5" spans="1:22" ht="31.5" customHeight="1" thickBot="1" x14ac:dyDescent="0.2">
      <c r="A5" s="283" t="s">
        <v>263</v>
      </c>
      <c r="B5" s="282" t="s">
        <v>262</v>
      </c>
      <c r="C5" s="282" t="s">
        <v>261</v>
      </c>
      <c r="D5" s="315" t="s">
        <v>260</v>
      </c>
      <c r="E5" s="354"/>
      <c r="F5" s="280" t="s">
        <v>259</v>
      </c>
      <c r="G5" s="314" t="s">
        <v>258</v>
      </c>
      <c r="H5" s="353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</row>
    <row r="6" spans="1:22" ht="19.5" customHeight="1" x14ac:dyDescent="0.15">
      <c r="A6" s="352" t="s">
        <v>257</v>
      </c>
      <c r="B6" s="351" t="s">
        <v>219</v>
      </c>
      <c r="C6" s="350" t="s">
        <v>232</v>
      </c>
      <c r="D6" s="349">
        <v>52</v>
      </c>
      <c r="E6" s="348" t="s">
        <v>164</v>
      </c>
      <c r="F6" s="347">
        <v>784</v>
      </c>
      <c r="G6" s="346">
        <f>D6*F6</f>
        <v>40768</v>
      </c>
      <c r="H6" s="345" t="s">
        <v>248</v>
      </c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</row>
    <row r="7" spans="1:22" ht="19.5" customHeight="1" x14ac:dyDescent="0.15">
      <c r="A7" s="338" t="s">
        <v>256</v>
      </c>
      <c r="B7" s="340"/>
      <c r="C7" s="339"/>
      <c r="D7" s="335">
        <v>39</v>
      </c>
      <c r="E7" s="334" t="s">
        <v>249</v>
      </c>
      <c r="F7" s="333">
        <f>F6</f>
        <v>784</v>
      </c>
      <c r="G7" s="332">
        <f>D7*F7</f>
        <v>30576</v>
      </c>
      <c r="H7" s="331" t="s">
        <v>249</v>
      </c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</row>
    <row r="8" spans="1:22" ht="19.5" customHeight="1" x14ac:dyDescent="0.15">
      <c r="A8" s="338" t="s">
        <v>255</v>
      </c>
      <c r="B8" s="340"/>
      <c r="C8" s="339"/>
      <c r="D8" s="335">
        <v>21.12</v>
      </c>
      <c r="E8" s="334" t="s">
        <v>249</v>
      </c>
      <c r="F8" s="333">
        <f>F6</f>
        <v>784</v>
      </c>
      <c r="G8" s="332">
        <f>D8*F8</f>
        <v>16558.080000000002</v>
      </c>
      <c r="H8" s="331" t="s">
        <v>249</v>
      </c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</row>
    <row r="9" spans="1:22" ht="19.5" customHeight="1" x14ac:dyDescent="0.15">
      <c r="A9" s="338" t="s">
        <v>254</v>
      </c>
      <c r="B9" s="340"/>
      <c r="C9" s="339"/>
      <c r="D9" s="335">
        <v>23.68</v>
      </c>
      <c r="E9" s="334" t="s">
        <v>249</v>
      </c>
      <c r="F9" s="333">
        <f>F6</f>
        <v>784</v>
      </c>
      <c r="G9" s="332">
        <f>D9*F9</f>
        <v>18565.12</v>
      </c>
      <c r="H9" s="331" t="s">
        <v>249</v>
      </c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</row>
    <row r="10" spans="1:22" ht="19.5" customHeight="1" x14ac:dyDescent="0.15">
      <c r="A10" s="338" t="s">
        <v>253</v>
      </c>
      <c r="B10" s="340"/>
      <c r="C10" s="339"/>
      <c r="D10" s="344">
        <v>44.8</v>
      </c>
      <c r="E10" s="343" t="s">
        <v>249</v>
      </c>
      <c r="F10" s="342">
        <f>F6</f>
        <v>784</v>
      </c>
      <c r="G10" s="341">
        <f>D10*F10</f>
        <v>35123.199999999997</v>
      </c>
      <c r="H10" s="331" t="s">
        <v>249</v>
      </c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</row>
    <row r="11" spans="1:22" ht="19.5" customHeight="1" x14ac:dyDescent="0.15">
      <c r="A11" s="338" t="s">
        <v>252</v>
      </c>
      <c r="B11" s="340"/>
      <c r="C11" s="339"/>
      <c r="D11" s="335">
        <v>24</v>
      </c>
      <c r="E11" s="334" t="s">
        <v>249</v>
      </c>
      <c r="F11" s="333">
        <f>F6</f>
        <v>784</v>
      </c>
      <c r="G11" s="332">
        <f>D11*F11</f>
        <v>18816</v>
      </c>
      <c r="H11" s="331" t="s">
        <v>249</v>
      </c>
      <c r="I11" s="230"/>
      <c r="J11" s="230"/>
      <c r="K11" s="230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</row>
    <row r="12" spans="1:22" ht="19.5" customHeight="1" x14ac:dyDescent="0.15">
      <c r="A12" s="338" t="s">
        <v>251</v>
      </c>
      <c r="B12" s="340"/>
      <c r="C12" s="339"/>
      <c r="D12" s="335">
        <v>28</v>
      </c>
      <c r="E12" s="334" t="s">
        <v>249</v>
      </c>
      <c r="F12" s="333">
        <f>F6</f>
        <v>784</v>
      </c>
      <c r="G12" s="332">
        <f>D12*F12</f>
        <v>21952</v>
      </c>
      <c r="H12" s="331" t="s">
        <v>249</v>
      </c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</row>
    <row r="13" spans="1:22" ht="19.5" customHeight="1" x14ac:dyDescent="0.15">
      <c r="A13" s="338" t="s">
        <v>250</v>
      </c>
      <c r="B13" s="337"/>
      <c r="C13" s="336"/>
      <c r="D13" s="335">
        <v>47.32</v>
      </c>
      <c r="E13" s="334" t="s">
        <v>249</v>
      </c>
      <c r="F13" s="333">
        <f>F6</f>
        <v>784</v>
      </c>
      <c r="G13" s="332">
        <f>D13*F13</f>
        <v>37098.879999999997</v>
      </c>
      <c r="H13" s="331" t="s">
        <v>248</v>
      </c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</row>
    <row r="14" spans="1:22" ht="19.5" customHeight="1" thickBot="1" x14ac:dyDescent="0.2">
      <c r="A14" s="330" t="s">
        <v>247</v>
      </c>
      <c r="B14" s="329"/>
      <c r="C14" s="328"/>
      <c r="D14" s="327">
        <f>SUM(D6:D13)</f>
        <v>279.92</v>
      </c>
      <c r="E14" s="326"/>
      <c r="F14" s="325" t="s">
        <v>246</v>
      </c>
      <c r="G14" s="324">
        <f>SUM(G6:G13)</f>
        <v>219457.28</v>
      </c>
      <c r="H14" s="323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</row>
    <row r="15" spans="1:22" ht="14.25" x14ac:dyDescent="0.15">
      <c r="A15" s="230"/>
      <c r="B15" s="230"/>
      <c r="C15" s="230"/>
      <c r="D15" s="230"/>
      <c r="E15" s="230"/>
      <c r="F15" s="230"/>
      <c r="G15" s="322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</row>
    <row r="16" spans="1:22" ht="14.25" x14ac:dyDescent="0.15">
      <c r="A16" s="230"/>
      <c r="B16" s="319"/>
      <c r="C16" s="230"/>
      <c r="D16" s="320"/>
      <c r="E16" s="230"/>
      <c r="F16" s="230"/>
      <c r="G16" s="322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</row>
    <row r="17" spans="1:22" ht="14.25" x14ac:dyDescent="0.15">
      <c r="A17" s="230"/>
      <c r="B17" s="321"/>
      <c r="C17" s="230"/>
      <c r="D17" s="320"/>
      <c r="E17" s="230"/>
      <c r="F17" s="230"/>
      <c r="G17" s="230"/>
      <c r="H17" s="230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</row>
    <row r="18" spans="1:22" ht="14.25" x14ac:dyDescent="0.15">
      <c r="A18" s="230"/>
      <c r="B18" s="321"/>
      <c r="C18" s="230"/>
      <c r="D18" s="32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</row>
    <row r="19" spans="1:22" ht="14.25" x14ac:dyDescent="0.15">
      <c r="A19" s="230"/>
      <c r="C19" s="319"/>
      <c r="D19" s="318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</row>
    <row r="20" spans="1:22" ht="14.25" x14ac:dyDescent="0.15">
      <c r="A20" s="230"/>
      <c r="B20" s="230"/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</row>
    <row r="21" spans="1:22" ht="14.25" x14ac:dyDescent="0.15">
      <c r="A21" s="230"/>
      <c r="B21" s="230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</row>
    <row r="22" spans="1:22" ht="14.25" x14ac:dyDescent="0.15">
      <c r="A22" s="230"/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</row>
    <row r="23" spans="1:22" ht="14.25" x14ac:dyDescent="0.15">
      <c r="A23" s="230"/>
      <c r="B23" s="230"/>
      <c r="C23" s="230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</row>
    <row r="24" spans="1:22" ht="14.25" x14ac:dyDescent="0.15">
      <c r="A24" s="230"/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</row>
    <row r="25" spans="1:22" ht="14.25" x14ac:dyDescent="0.15">
      <c r="A25" s="230"/>
      <c r="B25" s="230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</row>
    <row r="26" spans="1:22" ht="14.25" x14ac:dyDescent="0.15">
      <c r="A26" s="230"/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</row>
    <row r="27" spans="1:22" ht="14.25" x14ac:dyDescent="0.15">
      <c r="A27" s="230"/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</row>
    <row r="28" spans="1:22" ht="14.25" x14ac:dyDescent="0.15">
      <c r="A28" s="230"/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</row>
    <row r="29" spans="1:22" ht="14.25" x14ac:dyDescent="0.15">
      <c r="A29" s="230"/>
      <c r="B29" s="230"/>
      <c r="C29" s="230"/>
      <c r="D29" s="230"/>
      <c r="E29" s="230"/>
      <c r="F29" s="230"/>
      <c r="G29" s="230"/>
      <c r="H29" s="230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</row>
    <row r="30" spans="1:22" ht="14.25" x14ac:dyDescent="0.15">
      <c r="A30" s="230"/>
      <c r="B30" s="230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</row>
    <row r="31" spans="1:22" ht="14.25" x14ac:dyDescent="0.15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</row>
    <row r="32" spans="1:22" ht="14.25" x14ac:dyDescent="0.15">
      <c r="A32" s="230"/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</row>
    <row r="33" spans="1:22" ht="14.25" x14ac:dyDescent="0.15">
      <c r="A33" s="230"/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</row>
    <row r="34" spans="1:22" ht="14.25" x14ac:dyDescent="0.15">
      <c r="A34" s="230"/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</row>
    <row r="35" spans="1:22" ht="14.25" x14ac:dyDescent="0.15">
      <c r="A35" s="230"/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</row>
  </sheetData>
  <mergeCells count="6">
    <mergeCell ref="A1:H1"/>
    <mergeCell ref="B6:B13"/>
    <mergeCell ref="C6:C13"/>
    <mergeCell ref="A3:H3"/>
    <mergeCell ref="D5:E5"/>
    <mergeCell ref="G5:H5"/>
  </mergeCells>
  <phoneticPr fontId="3"/>
  <pageMargins left="0.51181102362204722" right="0.47244094488188981" top="0.55118110236220474" bottom="0.31496062992125984" header="0.31496062992125984" footer="0.19685039370078741"/>
  <pageSetup paperSize="9" scale="98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8"/>
  <sheetViews>
    <sheetView topLeftCell="A31" workbookViewId="0">
      <selection activeCell="N29" sqref="N29"/>
    </sheetView>
  </sheetViews>
  <sheetFormatPr defaultRowHeight="13.5" x14ac:dyDescent="0.15"/>
  <cols>
    <col min="1" max="1" width="10.625" style="229" customWidth="1"/>
    <col min="2" max="2" width="13.25" style="229" customWidth="1"/>
    <col min="3" max="3" width="10" style="229" customWidth="1"/>
    <col min="4" max="4" width="12.625" style="229" customWidth="1"/>
    <col min="5" max="5" width="5.25" style="229" customWidth="1"/>
    <col min="6" max="19" width="5" style="229" customWidth="1"/>
    <col min="20" max="20" width="12.5" style="229" customWidth="1"/>
    <col min="21" max="21" width="4" style="229" customWidth="1"/>
    <col min="22" max="16384" width="9" style="229"/>
  </cols>
  <sheetData>
    <row r="1" spans="1:21" ht="18.75" x14ac:dyDescent="0.15">
      <c r="A1" s="441" t="s">
        <v>303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25" thickBot="1" x14ac:dyDescent="0.2"/>
    <row r="3" spans="1:21" ht="25.5" customHeight="1" x14ac:dyDescent="0.15">
      <c r="A3" s="435" t="s">
        <v>298</v>
      </c>
      <c r="B3" s="440" t="s">
        <v>297</v>
      </c>
      <c r="C3" s="440" t="s">
        <v>296</v>
      </c>
      <c r="D3" s="434" t="s">
        <v>295</v>
      </c>
      <c r="E3" s="424" t="s">
        <v>292</v>
      </c>
      <c r="F3" s="439" t="s">
        <v>294</v>
      </c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8"/>
      <c r="R3" s="437" t="s">
        <v>293</v>
      </c>
      <c r="S3" s="436" t="s">
        <v>292</v>
      </c>
      <c r="T3" s="435" t="s">
        <v>258</v>
      </c>
      <c r="U3" s="434"/>
    </row>
    <row r="4" spans="1:21" ht="25.5" customHeight="1" thickBot="1" x14ac:dyDescent="0.2">
      <c r="A4" s="433"/>
      <c r="B4" s="432"/>
      <c r="C4" s="432"/>
      <c r="D4" s="431"/>
      <c r="E4" s="430"/>
      <c r="F4" s="429" t="s">
        <v>291</v>
      </c>
      <c r="G4" s="253" t="s">
        <v>290</v>
      </c>
      <c r="H4" s="253" t="s">
        <v>289</v>
      </c>
      <c r="I4" s="253" t="s">
        <v>288</v>
      </c>
      <c r="J4" s="253" t="s">
        <v>287</v>
      </c>
      <c r="K4" s="253" t="s">
        <v>286</v>
      </c>
      <c r="L4" s="253" t="s">
        <v>285</v>
      </c>
      <c r="M4" s="253" t="s">
        <v>284</v>
      </c>
      <c r="N4" s="253" t="s">
        <v>283</v>
      </c>
      <c r="O4" s="253" t="s">
        <v>282</v>
      </c>
      <c r="P4" s="253" t="s">
        <v>281</v>
      </c>
      <c r="Q4" s="253" t="s">
        <v>280</v>
      </c>
      <c r="R4" s="428"/>
      <c r="S4" s="427"/>
      <c r="T4" s="426"/>
      <c r="U4" s="425"/>
    </row>
    <row r="5" spans="1:21" ht="19.5" customHeight="1" x14ac:dyDescent="0.15">
      <c r="A5" s="424" t="s">
        <v>302</v>
      </c>
      <c r="B5" s="410" t="s">
        <v>278</v>
      </c>
      <c r="C5" s="423" t="s">
        <v>277</v>
      </c>
      <c r="D5" s="408">
        <v>69.290000000000006</v>
      </c>
      <c r="E5" s="453" t="s">
        <v>187</v>
      </c>
      <c r="F5" s="452"/>
      <c r="G5" s="451"/>
      <c r="H5" s="451"/>
      <c r="I5" s="451" t="s">
        <v>267</v>
      </c>
      <c r="J5" s="451"/>
      <c r="K5" s="451"/>
      <c r="L5" s="451"/>
      <c r="M5" s="451"/>
      <c r="N5" s="451"/>
      <c r="O5" s="451"/>
      <c r="P5" s="451"/>
      <c r="Q5" s="451" t="s">
        <v>267</v>
      </c>
      <c r="R5" s="450">
        <f>2*5</f>
        <v>10</v>
      </c>
      <c r="S5" s="422" t="s">
        <v>177</v>
      </c>
      <c r="T5" s="449">
        <f>D5*R5</f>
        <v>692.90000000000009</v>
      </c>
      <c r="U5" s="422" t="s">
        <v>187</v>
      </c>
    </row>
    <row r="6" spans="1:21" ht="19.5" customHeight="1" x14ac:dyDescent="0.15">
      <c r="A6" s="388"/>
      <c r="B6" s="396"/>
      <c r="C6" s="421" t="s">
        <v>276</v>
      </c>
      <c r="D6" s="402">
        <v>373.25</v>
      </c>
      <c r="E6" s="401" t="s">
        <v>187</v>
      </c>
      <c r="F6" s="400"/>
      <c r="G6" s="245"/>
      <c r="H6" s="245"/>
      <c r="I6" s="245" t="s">
        <v>267</v>
      </c>
      <c r="J6" s="245"/>
      <c r="K6" s="245"/>
      <c r="L6" s="245"/>
      <c r="M6" s="245"/>
      <c r="N6" s="245"/>
      <c r="O6" s="245"/>
      <c r="P6" s="245"/>
      <c r="Q6" s="245" t="s">
        <v>267</v>
      </c>
      <c r="R6" s="235">
        <f>2*5</f>
        <v>10</v>
      </c>
      <c r="S6" s="398" t="s">
        <v>177</v>
      </c>
      <c r="T6" s="399">
        <f>D6*R6</f>
        <v>3732.5</v>
      </c>
      <c r="U6" s="398" t="s">
        <v>275</v>
      </c>
    </row>
    <row r="7" spans="1:21" ht="19.5" customHeight="1" thickBot="1" x14ac:dyDescent="0.2">
      <c r="A7" s="388"/>
      <c r="B7" s="396"/>
      <c r="C7" s="420" t="s">
        <v>274</v>
      </c>
      <c r="D7" s="414"/>
      <c r="E7" s="394"/>
      <c r="F7" s="393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1"/>
      <c r="S7" s="389"/>
      <c r="T7" s="413"/>
      <c r="U7" s="389"/>
    </row>
    <row r="8" spans="1:21" ht="19.5" customHeight="1" thickBot="1" x14ac:dyDescent="0.2">
      <c r="A8" s="388"/>
      <c r="B8" s="387"/>
      <c r="C8" s="370" t="s">
        <v>247</v>
      </c>
      <c r="D8" s="376">
        <f>SUM(D5:D7)</f>
        <v>442.54</v>
      </c>
      <c r="E8" s="365" t="s">
        <v>187</v>
      </c>
      <c r="F8" s="375"/>
      <c r="G8" s="374"/>
      <c r="H8" s="374"/>
      <c r="I8" s="374"/>
      <c r="J8" s="374"/>
      <c r="K8" s="374"/>
      <c r="L8" s="374"/>
      <c r="M8" s="374"/>
      <c r="N8" s="374"/>
      <c r="O8" s="374"/>
      <c r="P8" s="374"/>
      <c r="Q8" s="374"/>
      <c r="R8" s="363"/>
      <c r="S8" s="361"/>
      <c r="T8" s="368">
        <f>SUM(T5:T7)</f>
        <v>4425.3999999999996</v>
      </c>
      <c r="U8" s="361" t="s">
        <v>187</v>
      </c>
    </row>
    <row r="9" spans="1:21" ht="19.5" customHeight="1" x14ac:dyDescent="0.15">
      <c r="A9" s="388"/>
      <c r="B9" s="378" t="s">
        <v>273</v>
      </c>
      <c r="C9" s="419"/>
      <c r="D9" s="408">
        <v>10558.51</v>
      </c>
      <c r="E9" s="407" t="s">
        <v>187</v>
      </c>
      <c r="F9" s="405"/>
      <c r="G9" s="406"/>
      <c r="H9" s="406"/>
      <c r="I9" s="406" t="s">
        <v>267</v>
      </c>
      <c r="J9" s="406"/>
      <c r="K9" s="406"/>
      <c r="L9" s="406"/>
      <c r="M9" s="406"/>
      <c r="N9" s="406"/>
      <c r="O9" s="406"/>
      <c r="P9" s="406"/>
      <c r="Q9" s="406"/>
      <c r="R9" s="404">
        <f>1*5</f>
        <v>5</v>
      </c>
      <c r="S9" s="403" t="s">
        <v>177</v>
      </c>
      <c r="T9" s="399">
        <f>D9*R9</f>
        <v>52792.55</v>
      </c>
      <c r="U9" s="403" t="s">
        <v>187</v>
      </c>
    </row>
    <row r="10" spans="1:21" ht="19.5" customHeight="1" x14ac:dyDescent="0.15">
      <c r="A10" s="388"/>
      <c r="B10" s="416"/>
      <c r="C10" s="418"/>
      <c r="D10" s="402">
        <v>860.14</v>
      </c>
      <c r="E10" s="401" t="s">
        <v>187</v>
      </c>
      <c r="F10" s="400"/>
      <c r="G10" s="245"/>
      <c r="H10" s="245"/>
      <c r="I10" s="245" t="s">
        <v>267</v>
      </c>
      <c r="J10" s="245"/>
      <c r="K10" s="245"/>
      <c r="L10" s="245"/>
      <c r="M10" s="245"/>
      <c r="N10" s="245"/>
      <c r="O10" s="245"/>
      <c r="P10" s="245"/>
      <c r="Q10" s="245" t="s">
        <v>267</v>
      </c>
      <c r="R10" s="235">
        <f>2*5</f>
        <v>10</v>
      </c>
      <c r="S10" s="398" t="s">
        <v>177</v>
      </c>
      <c r="T10" s="399">
        <f>D10*R10</f>
        <v>8601.4</v>
      </c>
      <c r="U10" s="398" t="s">
        <v>187</v>
      </c>
    </row>
    <row r="11" spans="1:21" ht="19.5" customHeight="1" x14ac:dyDescent="0.15">
      <c r="A11" s="388"/>
      <c r="B11" s="416"/>
      <c r="C11" s="418"/>
      <c r="D11" s="402">
        <v>238.3</v>
      </c>
      <c r="E11" s="401" t="s">
        <v>187</v>
      </c>
      <c r="F11" s="400"/>
      <c r="G11" s="245" t="s">
        <v>267</v>
      </c>
      <c r="H11" s="245"/>
      <c r="I11" s="245" t="s">
        <v>267</v>
      </c>
      <c r="J11" s="245"/>
      <c r="K11" s="245" t="s">
        <v>267</v>
      </c>
      <c r="L11" s="245"/>
      <c r="M11" s="245" t="s">
        <v>267</v>
      </c>
      <c r="N11" s="245"/>
      <c r="O11" s="245"/>
      <c r="P11" s="245"/>
      <c r="Q11" s="245" t="s">
        <v>267</v>
      </c>
      <c r="R11" s="235">
        <f>5*5</f>
        <v>25</v>
      </c>
      <c r="S11" s="398" t="s">
        <v>177</v>
      </c>
      <c r="T11" s="399">
        <f>D11*R11</f>
        <v>5957.5</v>
      </c>
      <c r="U11" s="398" t="s">
        <v>187</v>
      </c>
    </row>
    <row r="12" spans="1:21" ht="19.5" customHeight="1" x14ac:dyDescent="0.15">
      <c r="A12" s="388"/>
      <c r="B12" s="416"/>
      <c r="C12" s="418"/>
      <c r="D12" s="402"/>
      <c r="E12" s="401"/>
      <c r="F12" s="400"/>
      <c r="G12" s="245"/>
      <c r="H12" s="245"/>
      <c r="I12" s="245"/>
      <c r="J12" s="245"/>
      <c r="K12" s="245"/>
      <c r="L12" s="245"/>
      <c r="M12" s="245"/>
      <c r="N12" s="245"/>
      <c r="O12" s="245"/>
      <c r="P12" s="245"/>
      <c r="Q12" s="245"/>
      <c r="R12" s="235"/>
      <c r="S12" s="398"/>
      <c r="T12" s="399"/>
      <c r="U12" s="398"/>
    </row>
    <row r="13" spans="1:21" ht="19.5" customHeight="1" x14ac:dyDescent="0.15">
      <c r="A13" s="388"/>
      <c r="B13" s="416"/>
      <c r="C13" s="417"/>
      <c r="D13" s="402"/>
      <c r="E13" s="401"/>
      <c r="F13" s="400"/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  <c r="R13" s="235"/>
      <c r="S13" s="398"/>
      <c r="T13" s="399"/>
      <c r="U13" s="398"/>
    </row>
    <row r="14" spans="1:21" ht="19.5" customHeight="1" thickBot="1" x14ac:dyDescent="0.2">
      <c r="A14" s="388"/>
      <c r="B14" s="416"/>
      <c r="C14" s="415" t="s">
        <v>272</v>
      </c>
      <c r="D14" s="414" t="s">
        <v>301</v>
      </c>
      <c r="E14" s="394" t="s">
        <v>187</v>
      </c>
      <c r="F14" s="393"/>
      <c r="G14" s="245" t="s">
        <v>267</v>
      </c>
      <c r="H14" s="392"/>
      <c r="I14" s="245" t="s">
        <v>267</v>
      </c>
      <c r="J14" s="392"/>
      <c r="K14" s="245" t="s">
        <v>267</v>
      </c>
      <c r="L14" s="392"/>
      <c r="M14" s="245" t="s">
        <v>267</v>
      </c>
      <c r="N14" s="392"/>
      <c r="O14" s="392"/>
      <c r="P14" s="392"/>
      <c r="Q14" s="245" t="s">
        <v>267</v>
      </c>
      <c r="R14" s="391">
        <f>5*5</f>
        <v>25</v>
      </c>
      <c r="S14" s="389" t="s">
        <v>177</v>
      </c>
      <c r="T14" s="413"/>
      <c r="U14" s="389"/>
    </row>
    <row r="15" spans="1:21" ht="19.5" customHeight="1" thickBot="1" x14ac:dyDescent="0.2">
      <c r="A15" s="388"/>
      <c r="B15" s="412"/>
      <c r="C15" s="370" t="s">
        <v>247</v>
      </c>
      <c r="D15" s="411">
        <f>SUM(D9:D14)</f>
        <v>11656.949999999999</v>
      </c>
      <c r="E15" s="365" t="s">
        <v>187</v>
      </c>
      <c r="F15" s="375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63"/>
      <c r="S15" s="361"/>
      <c r="T15" s="373">
        <f>SUM(T9:T14)</f>
        <v>67351.450000000012</v>
      </c>
      <c r="U15" s="361" t="s">
        <v>187</v>
      </c>
    </row>
    <row r="16" spans="1:21" ht="19.5" customHeight="1" x14ac:dyDescent="0.15">
      <c r="A16" s="388"/>
      <c r="B16" s="410" t="s">
        <v>270</v>
      </c>
      <c r="C16" s="409"/>
      <c r="D16" s="408">
        <v>63.41</v>
      </c>
      <c r="E16" s="407" t="s">
        <v>187</v>
      </c>
      <c r="F16" s="405" t="s">
        <v>267</v>
      </c>
      <c r="G16" s="405" t="s">
        <v>267</v>
      </c>
      <c r="H16" s="405" t="s">
        <v>267</v>
      </c>
      <c r="I16" s="405" t="s">
        <v>267</v>
      </c>
      <c r="J16" s="405" t="s">
        <v>267</v>
      </c>
      <c r="K16" s="405" t="s">
        <v>267</v>
      </c>
      <c r="L16" s="405" t="s">
        <v>267</v>
      </c>
      <c r="M16" s="405" t="s">
        <v>267</v>
      </c>
      <c r="N16" s="406"/>
      <c r="O16" s="406"/>
      <c r="P16" s="406"/>
      <c r="Q16" s="405" t="s">
        <v>267</v>
      </c>
      <c r="R16" s="404">
        <f>9*5</f>
        <v>45</v>
      </c>
      <c r="S16" s="403" t="s">
        <v>177</v>
      </c>
      <c r="T16" s="399">
        <f>D16*R16</f>
        <v>2853.45</v>
      </c>
      <c r="U16" s="403" t="s">
        <v>187</v>
      </c>
    </row>
    <row r="17" spans="1:21" ht="19.5" customHeight="1" x14ac:dyDescent="0.15">
      <c r="A17" s="388"/>
      <c r="B17" s="396"/>
      <c r="C17" s="396"/>
      <c r="D17" s="402">
        <v>75.19</v>
      </c>
      <c r="E17" s="401" t="s">
        <v>187</v>
      </c>
      <c r="F17" s="400" t="s">
        <v>267</v>
      </c>
      <c r="G17" s="400" t="s">
        <v>267</v>
      </c>
      <c r="H17" s="400" t="s">
        <v>267</v>
      </c>
      <c r="I17" s="400" t="s">
        <v>267</v>
      </c>
      <c r="J17" s="400" t="s">
        <v>267</v>
      </c>
      <c r="K17" s="400" t="s">
        <v>267</v>
      </c>
      <c r="L17" s="400" t="s">
        <v>267</v>
      </c>
      <c r="M17" s="400" t="s">
        <v>267</v>
      </c>
      <c r="N17" s="245" t="s">
        <v>267</v>
      </c>
      <c r="O17" s="245"/>
      <c r="P17" s="245"/>
      <c r="Q17" s="400" t="s">
        <v>267</v>
      </c>
      <c r="R17" s="235">
        <f>39*5</f>
        <v>195</v>
      </c>
      <c r="S17" s="398" t="s">
        <v>177</v>
      </c>
      <c r="T17" s="399">
        <f>D17*R17</f>
        <v>14662.05</v>
      </c>
      <c r="U17" s="398" t="s">
        <v>275</v>
      </c>
    </row>
    <row r="18" spans="1:21" ht="19.5" customHeight="1" x14ac:dyDescent="0.15">
      <c r="A18" s="388"/>
      <c r="B18" s="396"/>
      <c r="C18" s="396"/>
      <c r="D18" s="395"/>
      <c r="E18" s="394"/>
      <c r="F18" s="393"/>
      <c r="G18" s="392"/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1"/>
      <c r="S18" s="389"/>
      <c r="T18" s="397"/>
      <c r="U18" s="389"/>
    </row>
    <row r="19" spans="1:21" ht="19.5" customHeight="1" thickBot="1" x14ac:dyDescent="0.2">
      <c r="A19" s="388"/>
      <c r="B19" s="396"/>
      <c r="C19" s="387"/>
      <c r="D19" s="395"/>
      <c r="E19" s="394"/>
      <c r="F19" s="393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1"/>
      <c r="S19" s="389"/>
      <c r="T19" s="390"/>
      <c r="U19" s="389"/>
    </row>
    <row r="20" spans="1:21" ht="19.5" customHeight="1" thickBot="1" x14ac:dyDescent="0.2">
      <c r="A20" s="388"/>
      <c r="B20" s="387"/>
      <c r="C20" s="370" t="s">
        <v>247</v>
      </c>
      <c r="D20" s="376">
        <f>SUM(D16:D19)</f>
        <v>138.6</v>
      </c>
      <c r="E20" s="365" t="s">
        <v>248</v>
      </c>
      <c r="F20" s="375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63"/>
      <c r="S20" s="361"/>
      <c r="T20" s="373">
        <f>SUM(T16:T19)</f>
        <v>17515.5</v>
      </c>
      <c r="U20" s="361" t="s">
        <v>248</v>
      </c>
    </row>
    <row r="21" spans="1:21" ht="19.5" customHeight="1" thickBot="1" x14ac:dyDescent="0.2">
      <c r="A21" s="371"/>
      <c r="B21" s="386"/>
      <c r="C21" s="370" t="s">
        <v>269</v>
      </c>
      <c r="D21" s="448">
        <f>D8+D15+D20</f>
        <v>12238.09</v>
      </c>
      <c r="E21" s="447" t="s">
        <v>248</v>
      </c>
      <c r="F21" s="446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4"/>
      <c r="S21" s="442"/>
      <c r="T21" s="443">
        <f>T8+T15+T20</f>
        <v>89292.35</v>
      </c>
      <c r="U21" s="442" t="s">
        <v>300</v>
      </c>
    </row>
    <row r="34" spans="1:21" ht="18.75" x14ac:dyDescent="0.15">
      <c r="A34" s="441" t="s">
        <v>299</v>
      </c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  <c r="S34" s="441"/>
      <c r="T34" s="441"/>
      <c r="U34" s="441"/>
    </row>
    <row r="35" spans="1:21" ht="14.25" thickBot="1" x14ac:dyDescent="0.2"/>
    <row r="36" spans="1:21" ht="25.5" customHeight="1" x14ac:dyDescent="0.15">
      <c r="A36" s="435" t="s">
        <v>298</v>
      </c>
      <c r="B36" s="440" t="s">
        <v>297</v>
      </c>
      <c r="C36" s="440" t="s">
        <v>296</v>
      </c>
      <c r="D36" s="434" t="s">
        <v>295</v>
      </c>
      <c r="E36" s="424" t="s">
        <v>292</v>
      </c>
      <c r="F36" s="439" t="s">
        <v>294</v>
      </c>
      <c r="G36" s="438"/>
      <c r="H36" s="438"/>
      <c r="I36" s="438"/>
      <c r="J36" s="438"/>
      <c r="K36" s="438"/>
      <c r="L36" s="438"/>
      <c r="M36" s="438"/>
      <c r="N36" s="438"/>
      <c r="O36" s="438"/>
      <c r="P36" s="438"/>
      <c r="Q36" s="438"/>
      <c r="R36" s="437" t="s">
        <v>293</v>
      </c>
      <c r="S36" s="436" t="s">
        <v>292</v>
      </c>
      <c r="T36" s="435" t="s">
        <v>258</v>
      </c>
      <c r="U36" s="434"/>
    </row>
    <row r="37" spans="1:21" ht="25.5" customHeight="1" thickBot="1" x14ac:dyDescent="0.2">
      <c r="A37" s="433"/>
      <c r="B37" s="432"/>
      <c r="C37" s="432"/>
      <c r="D37" s="431"/>
      <c r="E37" s="430"/>
      <c r="F37" s="429" t="s">
        <v>291</v>
      </c>
      <c r="G37" s="253" t="s">
        <v>290</v>
      </c>
      <c r="H37" s="253" t="s">
        <v>289</v>
      </c>
      <c r="I37" s="253" t="s">
        <v>288</v>
      </c>
      <c r="J37" s="253" t="s">
        <v>287</v>
      </c>
      <c r="K37" s="253" t="s">
        <v>286</v>
      </c>
      <c r="L37" s="253" t="s">
        <v>285</v>
      </c>
      <c r="M37" s="253" t="s">
        <v>284</v>
      </c>
      <c r="N37" s="253" t="s">
        <v>283</v>
      </c>
      <c r="O37" s="253" t="s">
        <v>282</v>
      </c>
      <c r="P37" s="253" t="s">
        <v>281</v>
      </c>
      <c r="Q37" s="253" t="s">
        <v>280</v>
      </c>
      <c r="R37" s="428"/>
      <c r="S37" s="427"/>
      <c r="T37" s="426"/>
      <c r="U37" s="425"/>
    </row>
    <row r="38" spans="1:21" ht="19.5" customHeight="1" x14ac:dyDescent="0.15">
      <c r="A38" s="424" t="s">
        <v>279</v>
      </c>
      <c r="B38" s="410" t="s">
        <v>278</v>
      </c>
      <c r="C38" s="423" t="s">
        <v>277</v>
      </c>
      <c r="D38" s="408">
        <v>69.290000000000006</v>
      </c>
      <c r="E38" s="407" t="s">
        <v>187</v>
      </c>
      <c r="F38" s="405"/>
      <c r="G38" s="406"/>
      <c r="H38" s="406"/>
      <c r="I38" s="406" t="s">
        <v>267</v>
      </c>
      <c r="J38" s="406"/>
      <c r="K38" s="406"/>
      <c r="L38" s="406"/>
      <c r="M38" s="406"/>
      <c r="N38" s="406"/>
      <c r="O38" s="406"/>
      <c r="P38" s="406"/>
      <c r="Q38" s="406" t="s">
        <v>267</v>
      </c>
      <c r="R38" s="404">
        <f>2*5</f>
        <v>10</v>
      </c>
      <c r="S38" s="422" t="s">
        <v>177</v>
      </c>
      <c r="T38" s="399">
        <f>D38*R38</f>
        <v>692.90000000000009</v>
      </c>
      <c r="U38" s="422" t="s">
        <v>248</v>
      </c>
    </row>
    <row r="39" spans="1:21" ht="19.5" customHeight="1" x14ac:dyDescent="0.15">
      <c r="A39" s="388"/>
      <c r="B39" s="396"/>
      <c r="C39" s="421" t="s">
        <v>276</v>
      </c>
      <c r="D39" s="402">
        <v>373.25</v>
      </c>
      <c r="E39" s="401" t="s">
        <v>187</v>
      </c>
      <c r="F39" s="400"/>
      <c r="G39" s="245"/>
      <c r="H39" s="245"/>
      <c r="I39" s="245" t="s">
        <v>267</v>
      </c>
      <c r="J39" s="245"/>
      <c r="K39" s="245"/>
      <c r="L39" s="245"/>
      <c r="M39" s="245"/>
      <c r="N39" s="245"/>
      <c r="O39" s="245"/>
      <c r="P39" s="245"/>
      <c r="Q39" s="245" t="s">
        <v>267</v>
      </c>
      <c r="R39" s="235">
        <f>2*5</f>
        <v>10</v>
      </c>
      <c r="S39" s="398" t="s">
        <v>177</v>
      </c>
      <c r="T39" s="399">
        <f>D39*R39</f>
        <v>3732.5</v>
      </c>
      <c r="U39" s="398" t="s">
        <v>275</v>
      </c>
    </row>
    <row r="40" spans="1:21" ht="19.5" customHeight="1" thickBot="1" x14ac:dyDescent="0.2">
      <c r="A40" s="388"/>
      <c r="B40" s="396"/>
      <c r="C40" s="420" t="s">
        <v>274</v>
      </c>
      <c r="D40" s="414"/>
      <c r="E40" s="394"/>
      <c r="F40" s="393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1"/>
      <c r="S40" s="389"/>
      <c r="T40" s="413"/>
      <c r="U40" s="389"/>
    </row>
    <row r="41" spans="1:21" ht="19.5" customHeight="1" thickBot="1" x14ac:dyDescent="0.2">
      <c r="A41" s="388"/>
      <c r="B41" s="387"/>
      <c r="C41" s="370" t="s">
        <v>247</v>
      </c>
      <c r="D41" s="376">
        <f>SUM(D38:D40)</f>
        <v>442.54</v>
      </c>
      <c r="E41" s="365" t="s">
        <v>187</v>
      </c>
      <c r="F41" s="375"/>
      <c r="G41" s="374"/>
      <c r="H41" s="374"/>
      <c r="I41" s="374"/>
      <c r="J41" s="374"/>
      <c r="K41" s="374"/>
      <c r="L41" s="374"/>
      <c r="M41" s="374"/>
      <c r="N41" s="374"/>
      <c r="O41" s="374"/>
      <c r="P41" s="374"/>
      <c r="Q41" s="374"/>
      <c r="R41" s="363"/>
      <c r="S41" s="361"/>
      <c r="T41" s="373">
        <f>SUM(T38:T40)</f>
        <v>4425.3999999999996</v>
      </c>
      <c r="U41" s="361" t="s">
        <v>187</v>
      </c>
    </row>
    <row r="42" spans="1:21" ht="19.5" customHeight="1" x14ac:dyDescent="0.15">
      <c r="A42" s="388"/>
      <c r="B42" s="378" t="s">
        <v>273</v>
      </c>
      <c r="C42" s="419"/>
      <c r="D42" s="408">
        <v>1473.39</v>
      </c>
      <c r="E42" s="407" t="s">
        <v>187</v>
      </c>
      <c r="F42" s="405"/>
      <c r="G42" s="406"/>
      <c r="H42" s="406"/>
      <c r="I42" s="406" t="s">
        <v>267</v>
      </c>
      <c r="J42" s="406"/>
      <c r="K42" s="406"/>
      <c r="L42" s="406"/>
      <c r="M42" s="406"/>
      <c r="N42" s="406"/>
      <c r="O42" s="406"/>
      <c r="P42" s="406"/>
      <c r="Q42" s="406"/>
      <c r="R42" s="404">
        <v>5</v>
      </c>
      <c r="S42" s="403" t="s">
        <v>177</v>
      </c>
      <c r="T42" s="399">
        <f>D42*R42</f>
        <v>7366.9500000000007</v>
      </c>
      <c r="U42" s="403" t="s">
        <v>187</v>
      </c>
    </row>
    <row r="43" spans="1:21" ht="19.5" customHeight="1" x14ac:dyDescent="0.15">
      <c r="A43" s="388"/>
      <c r="B43" s="416"/>
      <c r="C43" s="418"/>
      <c r="D43" s="402">
        <v>860.14</v>
      </c>
      <c r="E43" s="401" t="s">
        <v>187</v>
      </c>
      <c r="F43" s="400"/>
      <c r="G43" s="245"/>
      <c r="H43" s="245"/>
      <c r="I43" s="245" t="s">
        <v>267</v>
      </c>
      <c r="J43" s="245"/>
      <c r="K43" s="245"/>
      <c r="L43" s="245"/>
      <c r="M43" s="245"/>
      <c r="N43" s="245"/>
      <c r="O43" s="245"/>
      <c r="P43" s="245"/>
      <c r="Q43" s="245" t="s">
        <v>267</v>
      </c>
      <c r="R43" s="235">
        <f>2*5</f>
        <v>10</v>
      </c>
      <c r="S43" s="398" t="s">
        <v>177</v>
      </c>
      <c r="T43" s="399">
        <f>D43*R43</f>
        <v>8601.4</v>
      </c>
      <c r="U43" s="398" t="s">
        <v>187</v>
      </c>
    </row>
    <row r="44" spans="1:21" ht="19.5" customHeight="1" x14ac:dyDescent="0.15">
      <c r="A44" s="388"/>
      <c r="B44" s="416"/>
      <c r="C44" s="418"/>
      <c r="D44" s="402">
        <v>238.3</v>
      </c>
      <c r="E44" s="401" t="s">
        <v>187</v>
      </c>
      <c r="F44" s="400"/>
      <c r="G44" s="245"/>
      <c r="H44" s="245"/>
      <c r="I44" s="245" t="s">
        <v>267</v>
      </c>
      <c r="J44" s="245"/>
      <c r="K44" s="245"/>
      <c r="L44" s="245"/>
      <c r="M44" s="245"/>
      <c r="N44" s="245"/>
      <c r="O44" s="245"/>
      <c r="P44" s="245"/>
      <c r="Q44" s="245" t="s">
        <v>267</v>
      </c>
      <c r="R44" s="235">
        <f>2*5</f>
        <v>10</v>
      </c>
      <c r="S44" s="398" t="s">
        <v>177</v>
      </c>
      <c r="T44" s="399">
        <f>D44*R44</f>
        <v>2383</v>
      </c>
      <c r="U44" s="398" t="s">
        <v>249</v>
      </c>
    </row>
    <row r="45" spans="1:21" ht="19.5" customHeight="1" x14ac:dyDescent="0.15">
      <c r="A45" s="388"/>
      <c r="B45" s="416"/>
      <c r="C45" s="418"/>
      <c r="D45" s="402"/>
      <c r="E45" s="401"/>
      <c r="F45" s="400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35"/>
      <c r="S45" s="398"/>
      <c r="T45" s="399"/>
      <c r="U45" s="398"/>
    </row>
    <row r="46" spans="1:21" ht="19.5" customHeight="1" x14ac:dyDescent="0.15">
      <c r="A46" s="388"/>
      <c r="B46" s="416"/>
      <c r="C46" s="417"/>
      <c r="D46" s="402"/>
      <c r="E46" s="401"/>
      <c r="F46" s="400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35"/>
      <c r="S46" s="398"/>
      <c r="T46" s="399"/>
      <c r="U46" s="398"/>
    </row>
    <row r="47" spans="1:21" ht="19.5" customHeight="1" thickBot="1" x14ac:dyDescent="0.2">
      <c r="A47" s="388"/>
      <c r="B47" s="416"/>
      <c r="C47" s="415" t="s">
        <v>272</v>
      </c>
      <c r="D47" s="414" t="s">
        <v>271</v>
      </c>
      <c r="E47" s="394" t="s">
        <v>187</v>
      </c>
      <c r="F47" s="393"/>
      <c r="G47" s="245" t="s">
        <v>267</v>
      </c>
      <c r="H47" s="392"/>
      <c r="I47" s="245" t="s">
        <v>267</v>
      </c>
      <c r="J47" s="392"/>
      <c r="K47" s="245" t="s">
        <v>267</v>
      </c>
      <c r="L47" s="392"/>
      <c r="M47" s="245" t="s">
        <v>267</v>
      </c>
      <c r="N47" s="392"/>
      <c r="O47" s="392"/>
      <c r="P47" s="392"/>
      <c r="Q47" s="245" t="s">
        <v>267</v>
      </c>
      <c r="R47" s="391">
        <f>5*5</f>
        <v>25</v>
      </c>
      <c r="S47" s="389" t="s">
        <v>177</v>
      </c>
      <c r="T47" s="413"/>
      <c r="U47" s="389"/>
    </row>
    <row r="48" spans="1:21" ht="19.5" customHeight="1" thickBot="1" x14ac:dyDescent="0.2">
      <c r="A48" s="388"/>
      <c r="B48" s="412"/>
      <c r="C48" s="370" t="s">
        <v>247</v>
      </c>
      <c r="D48" s="411">
        <f>SUM(D42:D47)</f>
        <v>2571.8300000000004</v>
      </c>
      <c r="E48" s="365" t="s">
        <v>248</v>
      </c>
      <c r="F48" s="375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63"/>
      <c r="S48" s="361"/>
      <c r="T48" s="373">
        <f>SUM(T42:T47)</f>
        <v>18351.349999999999</v>
      </c>
      <c r="U48" s="361" t="s">
        <v>248</v>
      </c>
    </row>
    <row r="49" spans="1:21" ht="19.5" customHeight="1" x14ac:dyDescent="0.15">
      <c r="A49" s="388"/>
      <c r="B49" s="410" t="s">
        <v>270</v>
      </c>
      <c r="C49" s="409"/>
      <c r="D49" s="408">
        <v>63.41</v>
      </c>
      <c r="E49" s="407" t="s">
        <v>248</v>
      </c>
      <c r="F49" s="405" t="s">
        <v>267</v>
      </c>
      <c r="G49" s="405" t="s">
        <v>267</v>
      </c>
      <c r="H49" s="405" t="s">
        <v>267</v>
      </c>
      <c r="I49" s="405" t="s">
        <v>267</v>
      </c>
      <c r="J49" s="405" t="s">
        <v>267</v>
      </c>
      <c r="K49" s="405" t="s">
        <v>267</v>
      </c>
      <c r="L49" s="405" t="s">
        <v>267</v>
      </c>
      <c r="M49" s="405" t="s">
        <v>267</v>
      </c>
      <c r="N49" s="406"/>
      <c r="O49" s="406"/>
      <c r="P49" s="406"/>
      <c r="Q49" s="405" t="s">
        <v>267</v>
      </c>
      <c r="R49" s="404">
        <f>9*5</f>
        <v>45</v>
      </c>
      <c r="S49" s="403" t="s">
        <v>177</v>
      </c>
      <c r="T49" s="399">
        <f>D49*R49</f>
        <v>2853.45</v>
      </c>
      <c r="U49" s="403" t="s">
        <v>187</v>
      </c>
    </row>
    <row r="50" spans="1:21" ht="19.5" customHeight="1" x14ac:dyDescent="0.15">
      <c r="A50" s="388"/>
      <c r="B50" s="396"/>
      <c r="C50" s="396"/>
      <c r="D50" s="402">
        <v>75.19</v>
      </c>
      <c r="E50" s="401" t="s">
        <v>187</v>
      </c>
      <c r="F50" s="400" t="s">
        <v>267</v>
      </c>
      <c r="G50" s="400" t="s">
        <v>267</v>
      </c>
      <c r="H50" s="400" t="s">
        <v>267</v>
      </c>
      <c r="I50" s="400" t="s">
        <v>267</v>
      </c>
      <c r="J50" s="400" t="s">
        <v>267</v>
      </c>
      <c r="K50" s="400" t="s">
        <v>267</v>
      </c>
      <c r="L50" s="400" t="s">
        <v>267</v>
      </c>
      <c r="M50" s="400" t="s">
        <v>267</v>
      </c>
      <c r="N50" s="245" t="s">
        <v>267</v>
      </c>
      <c r="O50" s="245"/>
      <c r="P50" s="245"/>
      <c r="Q50" s="400" t="s">
        <v>267</v>
      </c>
      <c r="R50" s="235">
        <f>39*5</f>
        <v>195</v>
      </c>
      <c r="S50" s="398" t="s">
        <v>177</v>
      </c>
      <c r="T50" s="399">
        <f>D50*R50</f>
        <v>14662.05</v>
      </c>
      <c r="U50" s="398" t="s">
        <v>248</v>
      </c>
    </row>
    <row r="51" spans="1:21" ht="19.5" customHeight="1" x14ac:dyDescent="0.15">
      <c r="A51" s="388"/>
      <c r="B51" s="396"/>
      <c r="C51" s="396"/>
      <c r="D51" s="395"/>
      <c r="E51" s="394"/>
      <c r="F51" s="393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1"/>
      <c r="S51" s="389"/>
      <c r="T51" s="397"/>
      <c r="U51" s="389"/>
    </row>
    <row r="52" spans="1:21" ht="19.5" customHeight="1" thickBot="1" x14ac:dyDescent="0.2">
      <c r="A52" s="388"/>
      <c r="B52" s="396"/>
      <c r="C52" s="387"/>
      <c r="D52" s="395"/>
      <c r="E52" s="394"/>
      <c r="F52" s="393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1"/>
      <c r="S52" s="389"/>
      <c r="T52" s="390"/>
      <c r="U52" s="389"/>
    </row>
    <row r="53" spans="1:21" ht="19.5" customHeight="1" thickBot="1" x14ac:dyDescent="0.2">
      <c r="A53" s="388"/>
      <c r="B53" s="387"/>
      <c r="C53" s="370"/>
      <c r="D53" s="376">
        <f>SUM(D49:D52)</f>
        <v>138.6</v>
      </c>
      <c r="E53" s="365" t="s">
        <v>248</v>
      </c>
      <c r="F53" s="375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63"/>
      <c r="S53" s="361"/>
      <c r="T53" s="373">
        <f>SUM(T49:T52)</f>
        <v>17515.5</v>
      </c>
      <c r="U53" s="361" t="s">
        <v>248</v>
      </c>
    </row>
    <row r="54" spans="1:21" ht="19.5" customHeight="1" thickBot="1" x14ac:dyDescent="0.2">
      <c r="A54" s="371"/>
      <c r="B54" s="386"/>
      <c r="C54" s="370" t="s">
        <v>269</v>
      </c>
      <c r="D54" s="385">
        <f>D41+D48+D53</f>
        <v>3152.9700000000003</v>
      </c>
      <c r="E54" s="384" t="s">
        <v>248</v>
      </c>
      <c r="F54" s="383"/>
      <c r="G54" s="382"/>
      <c r="H54" s="382"/>
      <c r="I54" s="382"/>
      <c r="J54" s="382"/>
      <c r="K54" s="382"/>
      <c r="L54" s="382"/>
      <c r="M54" s="382"/>
      <c r="N54" s="382"/>
      <c r="O54" s="382"/>
      <c r="P54" s="382"/>
      <c r="Q54" s="382"/>
      <c r="R54" s="381"/>
      <c r="S54" s="379"/>
      <c r="T54" s="380">
        <f>T41+T48+T53</f>
        <v>40292.25</v>
      </c>
      <c r="U54" s="379" t="s">
        <v>248</v>
      </c>
    </row>
    <row r="55" spans="1:21" ht="19.5" customHeight="1" thickBot="1" x14ac:dyDescent="0.2">
      <c r="A55" s="378" t="s">
        <v>268</v>
      </c>
      <c r="B55" s="377"/>
      <c r="C55" s="365"/>
      <c r="D55" s="376">
        <v>351.4</v>
      </c>
      <c r="E55" s="365" t="s">
        <v>187</v>
      </c>
      <c r="F55" s="375"/>
      <c r="G55" s="374" t="s">
        <v>267</v>
      </c>
      <c r="H55" s="374"/>
      <c r="I55" s="374" t="s">
        <v>267</v>
      </c>
      <c r="J55" s="374"/>
      <c r="K55" s="374" t="s">
        <v>267</v>
      </c>
      <c r="L55" s="374"/>
      <c r="M55" s="374" t="s">
        <v>267</v>
      </c>
      <c r="N55" s="374"/>
      <c r="O55" s="374"/>
      <c r="P55" s="374"/>
      <c r="Q55" s="374" t="s">
        <v>267</v>
      </c>
      <c r="R55" s="363">
        <f>5*5</f>
        <v>25</v>
      </c>
      <c r="S55" s="361" t="s">
        <v>177</v>
      </c>
      <c r="T55" s="373">
        <f>D55*R55</f>
        <v>8785</v>
      </c>
      <c r="U55" s="361" t="s">
        <v>248</v>
      </c>
    </row>
    <row r="56" spans="1:21" ht="19.5" customHeight="1" thickBot="1" x14ac:dyDescent="0.2">
      <c r="A56" s="372"/>
      <c r="B56" s="371"/>
      <c r="C56" s="370" t="s">
        <v>247</v>
      </c>
      <c r="D56" s="369">
        <v>351.4</v>
      </c>
      <c r="E56" s="365" t="s">
        <v>248</v>
      </c>
      <c r="F56" s="364"/>
      <c r="G56" s="363"/>
      <c r="H56" s="363"/>
      <c r="I56" s="363"/>
      <c r="J56" s="363"/>
      <c r="K56" s="363"/>
      <c r="L56" s="363"/>
      <c r="M56" s="363"/>
      <c r="N56" s="363"/>
      <c r="O56" s="363"/>
      <c r="P56" s="363"/>
      <c r="Q56" s="363"/>
      <c r="R56" s="363"/>
      <c r="S56" s="361"/>
      <c r="T56" s="368">
        <f>SUM(T55)</f>
        <v>8785</v>
      </c>
      <c r="U56" s="361" t="s">
        <v>248</v>
      </c>
    </row>
    <row r="57" spans="1:21" ht="26.25" customHeight="1" thickBot="1" x14ac:dyDescent="0.2">
      <c r="A57" s="367" t="s">
        <v>266</v>
      </c>
      <c r="B57" s="367"/>
      <c r="C57" s="367"/>
      <c r="D57" s="366">
        <f>№4清掃月別面積!D54+'[1]参考（消去1）清掃月別面積'!D54+'[1]参考（消去1）清掃月別面積'!D56</f>
        <v>3152.9700000000003</v>
      </c>
      <c r="E57" s="365" t="s">
        <v>248</v>
      </c>
      <c r="F57" s="364"/>
      <c r="G57" s="363"/>
      <c r="H57" s="363"/>
      <c r="I57" s="363"/>
      <c r="J57" s="363"/>
      <c r="K57" s="363"/>
      <c r="L57" s="363"/>
      <c r="M57" s="363"/>
      <c r="N57" s="363"/>
      <c r="O57" s="363"/>
      <c r="P57" s="363"/>
      <c r="Q57" s="363"/>
      <c r="R57" s="363"/>
      <c r="S57" s="361"/>
      <c r="T57" s="362">
        <f>T54+T56</f>
        <v>49077.25</v>
      </c>
      <c r="U57" s="361" t="s">
        <v>248</v>
      </c>
    </row>
    <row r="58" spans="1:21" ht="74.25" customHeight="1" thickBot="1" x14ac:dyDescent="0.2">
      <c r="A58" s="360"/>
      <c r="B58" s="359"/>
      <c r="C58" s="359"/>
      <c r="D58" s="359"/>
      <c r="E58" s="356"/>
      <c r="F58" s="358"/>
      <c r="G58" s="358"/>
      <c r="H58" s="358"/>
      <c r="I58" s="358"/>
      <c r="J58" s="358"/>
      <c r="K58" s="358"/>
      <c r="L58" s="358"/>
      <c r="M58" s="358"/>
      <c r="N58" s="358"/>
      <c r="O58" s="358"/>
      <c r="P58" s="358"/>
      <c r="Q58" s="358"/>
      <c r="R58" s="358"/>
      <c r="S58" s="358"/>
      <c r="T58" s="357"/>
      <c r="U58" s="356"/>
    </row>
  </sheetData>
  <mergeCells count="38">
    <mergeCell ref="A58:E58"/>
    <mergeCell ref="F58:S58"/>
    <mergeCell ref="T58:U58"/>
    <mergeCell ref="A38:A54"/>
    <mergeCell ref="B38:B41"/>
    <mergeCell ref="B42:B47"/>
    <mergeCell ref="C42:C46"/>
    <mergeCell ref="B49:B53"/>
    <mergeCell ref="C49:C52"/>
    <mergeCell ref="A55:A56"/>
    <mergeCell ref="B55:B56"/>
    <mergeCell ref="A57:C57"/>
    <mergeCell ref="A34:U34"/>
    <mergeCell ref="A36:A37"/>
    <mergeCell ref="B36:B37"/>
    <mergeCell ref="C36:C37"/>
    <mergeCell ref="D36:D37"/>
    <mergeCell ref="E36:E37"/>
    <mergeCell ref="F36:Q36"/>
    <mergeCell ref="R36:R37"/>
    <mergeCell ref="S36:S37"/>
    <mergeCell ref="T36:U37"/>
    <mergeCell ref="A5:A21"/>
    <mergeCell ref="B5:B8"/>
    <mergeCell ref="B9:B14"/>
    <mergeCell ref="C9:C13"/>
    <mergeCell ref="B16:B20"/>
    <mergeCell ref="C16:C19"/>
    <mergeCell ref="A1:U1"/>
    <mergeCell ref="A3:A4"/>
    <mergeCell ref="B3:B4"/>
    <mergeCell ref="C3:C4"/>
    <mergeCell ref="D3:D4"/>
    <mergeCell ref="E3:E4"/>
    <mergeCell ref="F3:Q3"/>
    <mergeCell ref="R3:R4"/>
    <mergeCell ref="S3:S4"/>
    <mergeCell ref="T3:U4"/>
  </mergeCells>
  <phoneticPr fontId="3"/>
  <pageMargins left="0.41" right="0.16" top="0.63" bottom="0.22" header="0.3" footer="0.15"/>
  <pageSetup paperSize="9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6"/>
  <sheetViews>
    <sheetView topLeftCell="D168" workbookViewId="0">
      <selection activeCell="N29" sqref="N29"/>
    </sheetView>
  </sheetViews>
  <sheetFormatPr defaultRowHeight="13.5" x14ac:dyDescent="0.15"/>
  <cols>
    <col min="1" max="1" width="9" style="229"/>
    <col min="2" max="2" width="10.125" style="229" customWidth="1"/>
    <col min="3" max="3" width="10.625" style="229" customWidth="1"/>
    <col min="4" max="7" width="6.5" style="229" customWidth="1"/>
    <col min="8" max="8" width="7.625" style="229" customWidth="1"/>
    <col min="9" max="9" width="8.5" style="229" customWidth="1"/>
    <col min="10" max="10" width="7.625" style="229" customWidth="1"/>
    <col min="11" max="11" width="9.75" style="229" customWidth="1"/>
    <col min="12" max="13" width="8.5" style="229" customWidth="1"/>
    <col min="14" max="19" width="7.625" style="229" customWidth="1"/>
    <col min="20" max="20" width="11.25" style="229" customWidth="1"/>
    <col min="21" max="21" width="13.75" style="229" customWidth="1"/>
    <col min="22" max="22" width="6.625" style="229" customWidth="1"/>
    <col min="23" max="23" width="9.875" style="229" customWidth="1"/>
    <col min="24" max="24" width="14.125" style="229" customWidth="1"/>
    <col min="25" max="16384" width="9" style="229"/>
  </cols>
  <sheetData>
    <row r="1" spans="1:23" ht="25.5" customHeight="1" thickBot="1" x14ac:dyDescent="0.2">
      <c r="A1" s="633" t="s">
        <v>448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</row>
    <row r="2" spans="1:23" x14ac:dyDescent="0.15">
      <c r="A2" s="435" t="s">
        <v>335</v>
      </c>
      <c r="B2" s="440"/>
      <c r="C2" s="440"/>
      <c r="D2" s="440" t="s">
        <v>334</v>
      </c>
      <c r="E2" s="440"/>
      <c r="F2" s="632"/>
      <c r="G2" s="434" t="s">
        <v>333</v>
      </c>
      <c r="H2" s="435" t="s">
        <v>332</v>
      </c>
      <c r="I2" s="440"/>
      <c r="J2" s="434"/>
      <c r="K2" s="435" t="s">
        <v>331</v>
      </c>
      <c r="L2" s="440"/>
      <c r="M2" s="440"/>
      <c r="N2" s="440"/>
      <c r="O2" s="434"/>
      <c r="P2" s="435" t="s">
        <v>330</v>
      </c>
      <c r="Q2" s="440"/>
      <c r="R2" s="440"/>
      <c r="S2" s="434"/>
      <c r="T2" s="424" t="s">
        <v>329</v>
      </c>
      <c r="U2" s="377"/>
      <c r="V2" s="244"/>
      <c r="W2" s="244"/>
    </row>
    <row r="3" spans="1:23" x14ac:dyDescent="0.15">
      <c r="A3" s="629"/>
      <c r="B3" s="627"/>
      <c r="C3" s="627"/>
      <c r="D3" s="627"/>
      <c r="E3" s="627"/>
      <c r="F3" s="631"/>
      <c r="G3" s="630"/>
      <c r="H3" s="625" t="s">
        <v>328</v>
      </c>
      <c r="I3" s="627" t="s">
        <v>327</v>
      </c>
      <c r="J3" s="630"/>
      <c r="K3" s="629"/>
      <c r="L3" s="627"/>
      <c r="M3" s="627"/>
      <c r="N3" s="627"/>
      <c r="O3" s="630"/>
      <c r="P3" s="629"/>
      <c r="Q3" s="627"/>
      <c r="R3" s="627"/>
      <c r="S3" s="630"/>
      <c r="T3" s="388"/>
      <c r="U3" s="388"/>
      <c r="V3" s="244"/>
      <c r="W3" s="244"/>
    </row>
    <row r="4" spans="1:23" x14ac:dyDescent="0.15">
      <c r="A4" s="629"/>
      <c r="B4" s="627"/>
      <c r="C4" s="627"/>
      <c r="D4" s="628" t="s">
        <v>326</v>
      </c>
      <c r="E4" s="627" t="s">
        <v>219</v>
      </c>
      <c r="F4" s="626" t="s">
        <v>325</v>
      </c>
      <c r="G4" s="398" t="s">
        <v>219</v>
      </c>
      <c r="H4" s="625" t="s">
        <v>323</v>
      </c>
      <c r="I4" s="245" t="s">
        <v>323</v>
      </c>
      <c r="J4" s="398"/>
      <c r="K4" s="625" t="s">
        <v>324</v>
      </c>
      <c r="L4" s="245" t="s">
        <v>323</v>
      </c>
      <c r="M4" s="245" t="s">
        <v>322</v>
      </c>
      <c r="N4" s="245"/>
      <c r="O4" s="398"/>
      <c r="P4" s="624" t="s">
        <v>321</v>
      </c>
      <c r="Q4" s="623" t="s">
        <v>320</v>
      </c>
      <c r="R4" s="245"/>
      <c r="S4" s="398"/>
      <c r="T4" s="388" t="s">
        <v>322</v>
      </c>
      <c r="U4" s="388"/>
      <c r="V4" s="244"/>
      <c r="W4" s="244"/>
    </row>
    <row r="5" spans="1:23" ht="14.25" thickBot="1" x14ac:dyDescent="0.2">
      <c r="A5" s="426"/>
      <c r="B5" s="428"/>
      <c r="C5" s="428"/>
      <c r="D5" s="428"/>
      <c r="E5" s="428"/>
      <c r="F5" s="427"/>
      <c r="G5" s="618" t="s">
        <v>236</v>
      </c>
      <c r="H5" s="622" t="s">
        <v>323</v>
      </c>
      <c r="I5" s="619" t="s">
        <v>323</v>
      </c>
      <c r="J5" s="618"/>
      <c r="K5" s="622" t="s">
        <v>324</v>
      </c>
      <c r="L5" s="619" t="s">
        <v>323</v>
      </c>
      <c r="M5" s="619" t="s">
        <v>323</v>
      </c>
      <c r="N5" s="619"/>
      <c r="O5" s="618"/>
      <c r="P5" s="621" t="s">
        <v>321</v>
      </c>
      <c r="Q5" s="620" t="s">
        <v>320</v>
      </c>
      <c r="R5" s="619"/>
      <c r="S5" s="618"/>
      <c r="T5" s="430"/>
      <c r="U5" s="430"/>
      <c r="V5" s="244"/>
      <c r="W5" s="244"/>
    </row>
    <row r="6" spans="1:23" ht="15" customHeight="1" x14ac:dyDescent="0.15">
      <c r="A6" s="674" t="s">
        <v>447</v>
      </c>
      <c r="B6" s="736"/>
      <c r="C6" s="735">
        <v>189.5</v>
      </c>
      <c r="D6" s="734"/>
      <c r="E6" s="451"/>
      <c r="F6" s="733"/>
      <c r="G6" s="729"/>
      <c r="H6" s="732"/>
      <c r="I6" s="731"/>
      <c r="J6" s="730"/>
      <c r="K6" s="726"/>
      <c r="L6" s="404"/>
      <c r="M6" s="404"/>
      <c r="N6" s="404"/>
      <c r="O6" s="729"/>
      <c r="P6" s="726"/>
      <c r="Q6" s="404"/>
      <c r="R6" s="404"/>
      <c r="S6" s="729"/>
      <c r="T6" s="677"/>
      <c r="U6" s="677"/>
    </row>
    <row r="7" spans="1:23" ht="15" customHeight="1" x14ac:dyDescent="0.15">
      <c r="A7" s="728" t="s">
        <v>446</v>
      </c>
      <c r="B7" s="727"/>
      <c r="C7" s="722">
        <v>22.4</v>
      </c>
      <c r="D7" s="667"/>
      <c r="E7" s="245"/>
      <c r="F7" s="721"/>
      <c r="G7" s="717"/>
      <c r="H7" s="397"/>
      <c r="I7" s="719"/>
      <c r="J7" s="720"/>
      <c r="K7" s="718"/>
      <c r="L7" s="235"/>
      <c r="M7" s="235"/>
      <c r="N7" s="235"/>
      <c r="O7" s="717"/>
      <c r="P7" s="718"/>
      <c r="Q7" s="235"/>
      <c r="R7" s="235"/>
      <c r="S7" s="717"/>
      <c r="T7" s="421"/>
      <c r="U7" s="421"/>
    </row>
    <row r="8" spans="1:23" ht="15" customHeight="1" x14ac:dyDescent="0.15">
      <c r="A8" s="728" t="s">
        <v>445</v>
      </c>
      <c r="B8" s="727"/>
      <c r="C8" s="722">
        <v>72.97</v>
      </c>
      <c r="D8" s="671">
        <v>5</v>
      </c>
      <c r="E8" s="245" t="s">
        <v>316</v>
      </c>
      <c r="F8" s="721" t="s">
        <v>316</v>
      </c>
      <c r="G8" s="717"/>
      <c r="H8" s="397"/>
      <c r="I8" s="719"/>
      <c r="J8" s="720"/>
      <c r="K8" s="718"/>
      <c r="L8" s="235"/>
      <c r="M8" s="235"/>
      <c r="N8" s="235"/>
      <c r="O8" s="717"/>
      <c r="P8" s="718"/>
      <c r="Q8" s="235"/>
      <c r="R8" s="235"/>
      <c r="S8" s="717"/>
      <c r="T8" s="421"/>
      <c r="U8" s="421"/>
    </row>
    <row r="9" spans="1:23" ht="15" customHeight="1" x14ac:dyDescent="0.15">
      <c r="A9" s="728" t="s">
        <v>444</v>
      </c>
      <c r="B9" s="727"/>
      <c r="C9" s="722">
        <v>26.4</v>
      </c>
      <c r="D9" s="671">
        <v>2</v>
      </c>
      <c r="E9" s="245" t="s">
        <v>316</v>
      </c>
      <c r="F9" s="721" t="s">
        <v>316</v>
      </c>
      <c r="G9" s="717"/>
      <c r="H9" s="397"/>
      <c r="I9" s="719"/>
      <c r="J9" s="720"/>
      <c r="K9" s="718"/>
      <c r="L9" s="235"/>
      <c r="M9" s="235"/>
      <c r="N9" s="235"/>
      <c r="O9" s="717"/>
      <c r="P9" s="718"/>
      <c r="Q9" s="235"/>
      <c r="R9" s="235"/>
      <c r="S9" s="717"/>
      <c r="T9" s="421"/>
      <c r="U9" s="421"/>
    </row>
    <row r="10" spans="1:23" ht="15" customHeight="1" x14ac:dyDescent="0.15">
      <c r="A10" s="728" t="s">
        <v>443</v>
      </c>
      <c r="B10" s="727"/>
      <c r="C10" s="722">
        <v>557.69000000000005</v>
      </c>
      <c r="D10" s="667"/>
      <c r="E10" s="245"/>
      <c r="F10" s="721"/>
      <c r="G10" s="717"/>
      <c r="H10" s="397"/>
      <c r="I10" s="719"/>
      <c r="J10" s="720"/>
      <c r="K10" s="718"/>
      <c r="L10" s="235"/>
      <c r="M10" s="235"/>
      <c r="N10" s="235"/>
      <c r="O10" s="717"/>
      <c r="P10" s="718"/>
      <c r="Q10" s="235"/>
      <c r="R10" s="235"/>
      <c r="S10" s="717"/>
      <c r="T10" s="421"/>
      <c r="U10" s="421"/>
    </row>
    <row r="11" spans="1:23" ht="15" customHeight="1" x14ac:dyDescent="0.15">
      <c r="A11" s="728" t="s">
        <v>442</v>
      </c>
      <c r="B11" s="727"/>
      <c r="C11" s="722">
        <v>37.51</v>
      </c>
      <c r="D11" s="245">
        <v>4</v>
      </c>
      <c r="E11" s="245" t="s">
        <v>316</v>
      </c>
      <c r="F11" s="721" t="s">
        <v>316</v>
      </c>
      <c r="G11" s="717"/>
      <c r="H11" s="397"/>
      <c r="I11" s="719"/>
      <c r="J11" s="720"/>
      <c r="K11" s="718"/>
      <c r="L11" s="719">
        <f>C11</f>
        <v>37.51</v>
      </c>
      <c r="M11" s="235"/>
      <c r="N11" s="235"/>
      <c r="O11" s="717"/>
      <c r="P11" s="718"/>
      <c r="Q11" s="235"/>
      <c r="R11" s="235"/>
      <c r="S11" s="717"/>
      <c r="T11" s="421"/>
      <c r="U11" s="421"/>
    </row>
    <row r="12" spans="1:23" ht="15" customHeight="1" x14ac:dyDescent="0.15">
      <c r="A12" s="728"/>
      <c r="B12" s="727"/>
      <c r="C12" s="722">
        <v>2.54</v>
      </c>
      <c r="D12" s="245">
        <v>4</v>
      </c>
      <c r="E12" s="245" t="s">
        <v>316</v>
      </c>
      <c r="F12" s="721" t="s">
        <v>316</v>
      </c>
      <c r="G12" s="717"/>
      <c r="H12" s="397"/>
      <c r="I12" s="719"/>
      <c r="J12" s="720"/>
      <c r="K12" s="718"/>
      <c r="L12" s="719">
        <f>C12</f>
        <v>2.54</v>
      </c>
      <c r="M12" s="235"/>
      <c r="N12" s="235"/>
      <c r="O12" s="717"/>
      <c r="P12" s="718"/>
      <c r="Q12" s="235"/>
      <c r="R12" s="235"/>
      <c r="S12" s="717"/>
      <c r="T12" s="421"/>
      <c r="U12" s="421"/>
    </row>
    <row r="13" spans="1:23" ht="15" customHeight="1" x14ac:dyDescent="0.15">
      <c r="A13" s="728" t="s">
        <v>441</v>
      </c>
      <c r="B13" s="727"/>
      <c r="C13" s="722">
        <v>65.17</v>
      </c>
      <c r="D13" s="245">
        <v>4</v>
      </c>
      <c r="E13" s="245" t="s">
        <v>316</v>
      </c>
      <c r="F13" s="721" t="s">
        <v>316</v>
      </c>
      <c r="G13" s="717"/>
      <c r="H13" s="397"/>
      <c r="I13" s="719"/>
      <c r="J13" s="720"/>
      <c r="K13" s="718"/>
      <c r="L13" s="719">
        <f>C13</f>
        <v>65.17</v>
      </c>
      <c r="M13" s="235"/>
      <c r="N13" s="235"/>
      <c r="O13" s="717"/>
      <c r="P13" s="718"/>
      <c r="Q13" s="235"/>
      <c r="R13" s="235"/>
      <c r="S13" s="717"/>
      <c r="T13" s="421"/>
      <c r="U13" s="421"/>
    </row>
    <row r="14" spans="1:23" ht="15" customHeight="1" x14ac:dyDescent="0.15">
      <c r="A14" s="728" t="s">
        <v>440</v>
      </c>
      <c r="B14" s="727"/>
      <c r="C14" s="722">
        <v>19.66</v>
      </c>
      <c r="D14" s="245">
        <v>2</v>
      </c>
      <c r="E14" s="245" t="s">
        <v>316</v>
      </c>
      <c r="F14" s="721" t="s">
        <v>316</v>
      </c>
      <c r="G14" s="717"/>
      <c r="H14" s="397"/>
      <c r="I14" s="719"/>
      <c r="J14" s="720"/>
      <c r="K14" s="718"/>
      <c r="L14" s="719">
        <f>C14</f>
        <v>19.66</v>
      </c>
      <c r="M14" s="235"/>
      <c r="N14" s="235"/>
      <c r="O14" s="717"/>
      <c r="P14" s="718"/>
      <c r="Q14" s="235"/>
      <c r="R14" s="235"/>
      <c r="S14" s="717"/>
      <c r="T14" s="421"/>
      <c r="U14" s="421"/>
    </row>
    <row r="15" spans="1:23" ht="15" customHeight="1" x14ac:dyDescent="0.15">
      <c r="A15" s="716" t="s">
        <v>439</v>
      </c>
      <c r="B15" s="706"/>
      <c r="C15" s="722">
        <v>14.36</v>
      </c>
      <c r="D15" s="245">
        <v>9</v>
      </c>
      <c r="E15" s="245" t="s">
        <v>316</v>
      </c>
      <c r="F15" s="721" t="s">
        <v>316</v>
      </c>
      <c r="G15" s="717"/>
      <c r="H15" s="397">
        <v>13.68</v>
      </c>
      <c r="I15" s="719"/>
      <c r="J15" s="720"/>
      <c r="K15" s="718"/>
      <c r="L15" s="719">
        <f>C15</f>
        <v>14.36</v>
      </c>
      <c r="M15" s="235"/>
      <c r="N15" s="235"/>
      <c r="O15" s="717"/>
      <c r="P15" s="718"/>
      <c r="Q15" s="235"/>
      <c r="R15" s="235"/>
      <c r="S15" s="717"/>
      <c r="T15" s="421"/>
      <c r="U15" s="421"/>
    </row>
    <row r="16" spans="1:23" ht="15" customHeight="1" x14ac:dyDescent="0.15">
      <c r="A16" s="726"/>
      <c r="B16" s="235" t="s">
        <v>386</v>
      </c>
      <c r="C16" s="722">
        <v>16.2</v>
      </c>
      <c r="D16" s="245">
        <v>6</v>
      </c>
      <c r="E16" s="245" t="s">
        <v>316</v>
      </c>
      <c r="F16" s="721" t="s">
        <v>316</v>
      </c>
      <c r="G16" s="717"/>
      <c r="H16" s="397"/>
      <c r="I16" s="719"/>
      <c r="J16" s="720"/>
      <c r="K16" s="718"/>
      <c r="L16" s="719">
        <f>C16</f>
        <v>16.2</v>
      </c>
      <c r="M16" s="235"/>
      <c r="N16" s="235"/>
      <c r="O16" s="717"/>
      <c r="P16" s="718"/>
      <c r="Q16" s="235"/>
      <c r="R16" s="235"/>
      <c r="S16" s="717"/>
      <c r="T16" s="421"/>
      <c r="U16" s="421"/>
    </row>
    <row r="17" spans="1:21" ht="15" customHeight="1" x14ac:dyDescent="0.15">
      <c r="A17" s="716" t="s">
        <v>438</v>
      </c>
      <c r="B17" s="706"/>
      <c r="C17" s="722">
        <v>15.45</v>
      </c>
      <c r="D17" s="245">
        <v>9</v>
      </c>
      <c r="E17" s="245" t="s">
        <v>316</v>
      </c>
      <c r="F17" s="721" t="s">
        <v>316</v>
      </c>
      <c r="G17" s="717"/>
      <c r="H17" s="397">
        <v>16.25</v>
      </c>
      <c r="I17" s="719"/>
      <c r="J17" s="720"/>
      <c r="K17" s="718"/>
      <c r="L17" s="719">
        <f>C17</f>
        <v>15.45</v>
      </c>
      <c r="M17" s="235"/>
      <c r="N17" s="235"/>
      <c r="O17" s="717"/>
      <c r="P17" s="718"/>
      <c r="Q17" s="235"/>
      <c r="R17" s="235"/>
      <c r="S17" s="717"/>
      <c r="T17" s="421"/>
      <c r="U17" s="421"/>
    </row>
    <row r="18" spans="1:21" ht="15" customHeight="1" x14ac:dyDescent="0.15">
      <c r="A18" s="726"/>
      <c r="B18" s="235" t="s">
        <v>386</v>
      </c>
      <c r="C18" s="722">
        <v>14.48</v>
      </c>
      <c r="D18" s="245">
        <v>6</v>
      </c>
      <c r="E18" s="245" t="s">
        <v>316</v>
      </c>
      <c r="F18" s="721" t="s">
        <v>316</v>
      </c>
      <c r="G18" s="717"/>
      <c r="H18" s="397"/>
      <c r="I18" s="719"/>
      <c r="J18" s="720"/>
      <c r="K18" s="718"/>
      <c r="L18" s="719">
        <f>C18</f>
        <v>14.48</v>
      </c>
      <c r="M18" s="235"/>
      <c r="N18" s="235"/>
      <c r="O18" s="717"/>
      <c r="P18" s="718"/>
      <c r="Q18" s="235"/>
      <c r="R18" s="235"/>
      <c r="S18" s="717"/>
      <c r="T18" s="421"/>
      <c r="U18" s="421"/>
    </row>
    <row r="19" spans="1:21" ht="15" customHeight="1" x14ac:dyDescent="0.15">
      <c r="A19" s="725" t="s">
        <v>437</v>
      </c>
      <c r="B19" s="724" t="s">
        <v>371</v>
      </c>
      <c r="C19" s="722">
        <v>8</v>
      </c>
      <c r="D19" s="671">
        <v>5</v>
      </c>
      <c r="E19" s="245" t="s">
        <v>375</v>
      </c>
      <c r="F19" s="721" t="s">
        <v>375</v>
      </c>
      <c r="G19" s="717"/>
      <c r="H19" s="397"/>
      <c r="I19" s="719"/>
      <c r="J19" s="720"/>
      <c r="K19" s="718"/>
      <c r="L19" s="719"/>
      <c r="M19" s="235"/>
      <c r="N19" s="235"/>
      <c r="O19" s="717"/>
      <c r="P19" s="718"/>
      <c r="Q19" s="719">
        <f>C19</f>
        <v>8</v>
      </c>
      <c r="R19" s="235"/>
      <c r="S19" s="717"/>
      <c r="T19" s="421"/>
      <c r="U19" s="421"/>
    </row>
    <row r="20" spans="1:21" ht="15" customHeight="1" x14ac:dyDescent="0.15">
      <c r="A20" s="675"/>
      <c r="B20" s="336"/>
      <c r="C20" s="722">
        <v>0.9</v>
      </c>
      <c r="D20" s="671">
        <v>5</v>
      </c>
      <c r="E20" s="245" t="s">
        <v>375</v>
      </c>
      <c r="F20" s="721" t="s">
        <v>375</v>
      </c>
      <c r="G20" s="717"/>
      <c r="H20" s="397"/>
      <c r="I20" s="719"/>
      <c r="J20" s="720"/>
      <c r="K20" s="718"/>
      <c r="L20" s="235"/>
      <c r="M20" s="235"/>
      <c r="N20" s="235"/>
      <c r="O20" s="717"/>
      <c r="P20" s="718"/>
      <c r="Q20" s="719">
        <f>C20</f>
        <v>0.9</v>
      </c>
      <c r="R20" s="235"/>
      <c r="S20" s="717"/>
      <c r="T20" s="421"/>
      <c r="U20" s="421"/>
    </row>
    <row r="21" spans="1:21" ht="15" customHeight="1" x14ac:dyDescent="0.15">
      <c r="A21" s="675"/>
      <c r="B21" s="724" t="s">
        <v>373</v>
      </c>
      <c r="C21" s="722">
        <v>0.9</v>
      </c>
      <c r="D21" s="671">
        <v>5</v>
      </c>
      <c r="E21" s="245" t="s">
        <v>316</v>
      </c>
      <c r="F21" s="721" t="s">
        <v>316</v>
      </c>
      <c r="G21" s="717"/>
      <c r="H21" s="397"/>
      <c r="I21" s="719"/>
      <c r="J21" s="720"/>
      <c r="K21" s="718"/>
      <c r="L21" s="235"/>
      <c r="M21" s="235"/>
      <c r="N21" s="235"/>
      <c r="O21" s="717"/>
      <c r="P21" s="718"/>
      <c r="Q21" s="719">
        <f>C21</f>
        <v>0.9</v>
      </c>
      <c r="R21" s="235"/>
      <c r="S21" s="717"/>
      <c r="T21" s="421"/>
      <c r="U21" s="421"/>
    </row>
    <row r="22" spans="1:21" ht="15" customHeight="1" x14ac:dyDescent="0.15">
      <c r="A22" s="674"/>
      <c r="B22" s="336"/>
      <c r="C22" s="722">
        <v>10.74</v>
      </c>
      <c r="D22" s="671">
        <v>5</v>
      </c>
      <c r="E22" s="245" t="s">
        <v>316</v>
      </c>
      <c r="F22" s="721" t="s">
        <v>316</v>
      </c>
      <c r="G22" s="717"/>
      <c r="H22" s="397"/>
      <c r="I22" s="719"/>
      <c r="J22" s="720"/>
      <c r="K22" s="718"/>
      <c r="L22" s="235"/>
      <c r="M22" s="235"/>
      <c r="N22" s="235"/>
      <c r="O22" s="717"/>
      <c r="P22" s="718"/>
      <c r="Q22" s="719">
        <f>C22</f>
        <v>10.74</v>
      </c>
      <c r="R22" s="235"/>
      <c r="S22" s="717"/>
      <c r="T22" s="421"/>
      <c r="U22" s="421"/>
    </row>
    <row r="23" spans="1:21" ht="15" customHeight="1" x14ac:dyDescent="0.15">
      <c r="A23" s="723" t="s">
        <v>436</v>
      </c>
      <c r="B23" s="239"/>
      <c r="C23" s="722">
        <v>13.69</v>
      </c>
      <c r="D23" s="667"/>
      <c r="E23" s="245"/>
      <c r="F23" s="721"/>
      <c r="G23" s="717"/>
      <c r="H23" s="397"/>
      <c r="I23" s="719"/>
      <c r="J23" s="720"/>
      <c r="K23" s="718"/>
      <c r="L23" s="235"/>
      <c r="M23" s="235"/>
      <c r="N23" s="235"/>
      <c r="O23" s="717"/>
      <c r="P23" s="718"/>
      <c r="Q23" s="235"/>
      <c r="R23" s="235"/>
      <c r="S23" s="717"/>
      <c r="T23" s="421"/>
      <c r="U23" s="421"/>
    </row>
    <row r="24" spans="1:21" ht="15" customHeight="1" x14ac:dyDescent="0.15">
      <c r="A24" s="723" t="s">
        <v>435</v>
      </c>
      <c r="B24" s="239"/>
      <c r="C24" s="722">
        <v>47.01</v>
      </c>
      <c r="D24" s="245">
        <v>2</v>
      </c>
      <c r="E24" s="245" t="s">
        <v>316</v>
      </c>
      <c r="F24" s="721" t="s">
        <v>316</v>
      </c>
      <c r="G24" s="717"/>
      <c r="H24" s="397"/>
      <c r="I24" s="719"/>
      <c r="J24" s="720"/>
      <c r="K24" s="718"/>
      <c r="L24" s="719">
        <f>C24</f>
        <v>47.01</v>
      </c>
      <c r="M24" s="235"/>
      <c r="N24" s="235"/>
      <c r="O24" s="717"/>
      <c r="P24" s="718"/>
      <c r="Q24" s="235"/>
      <c r="R24" s="235"/>
      <c r="S24" s="717"/>
      <c r="T24" s="421"/>
      <c r="U24" s="421"/>
    </row>
    <row r="25" spans="1:21" ht="15" customHeight="1" x14ac:dyDescent="0.15">
      <c r="A25" s="723" t="s">
        <v>434</v>
      </c>
      <c r="B25" s="239"/>
      <c r="C25" s="722">
        <v>49.29</v>
      </c>
      <c r="D25" s="245">
        <v>2</v>
      </c>
      <c r="E25" s="245" t="s">
        <v>316</v>
      </c>
      <c r="F25" s="721" t="s">
        <v>316</v>
      </c>
      <c r="G25" s="717"/>
      <c r="H25" s="397"/>
      <c r="I25" s="719"/>
      <c r="J25" s="720"/>
      <c r="K25" s="718"/>
      <c r="L25" s="719">
        <f>C25</f>
        <v>49.29</v>
      </c>
      <c r="M25" s="235"/>
      <c r="N25" s="235"/>
      <c r="O25" s="717"/>
      <c r="P25" s="718"/>
      <c r="Q25" s="235"/>
      <c r="R25" s="235"/>
      <c r="S25" s="717"/>
      <c r="T25" s="421"/>
      <c r="U25" s="421"/>
    </row>
    <row r="26" spans="1:21" ht="15" customHeight="1" x14ac:dyDescent="0.15">
      <c r="A26" s="723" t="s">
        <v>433</v>
      </c>
      <c r="B26" s="239"/>
      <c r="C26" s="722">
        <v>5.04</v>
      </c>
      <c r="D26" s="667"/>
      <c r="E26" s="245"/>
      <c r="F26" s="721"/>
      <c r="G26" s="717"/>
      <c r="H26" s="397"/>
      <c r="I26" s="719"/>
      <c r="J26" s="720"/>
      <c r="K26" s="718"/>
      <c r="L26" s="719"/>
      <c r="M26" s="235"/>
      <c r="N26" s="235"/>
      <c r="O26" s="717"/>
      <c r="P26" s="718"/>
      <c r="Q26" s="235"/>
      <c r="R26" s="235"/>
      <c r="S26" s="717"/>
      <c r="T26" s="421"/>
      <c r="U26" s="421"/>
    </row>
    <row r="27" spans="1:21" ht="15" customHeight="1" x14ac:dyDescent="0.15">
      <c r="A27" s="716" t="s">
        <v>432</v>
      </c>
      <c r="B27" s="706"/>
      <c r="C27" s="722">
        <v>38.9</v>
      </c>
      <c r="D27" s="245">
        <v>4</v>
      </c>
      <c r="E27" s="245" t="s">
        <v>316</v>
      </c>
      <c r="F27" s="721" t="s">
        <v>316</v>
      </c>
      <c r="G27" s="717"/>
      <c r="H27" s="397"/>
      <c r="I27" s="719"/>
      <c r="J27" s="720"/>
      <c r="K27" s="718"/>
      <c r="L27" s="719">
        <f>C27</f>
        <v>38.9</v>
      </c>
      <c r="M27" s="235"/>
      <c r="N27" s="235"/>
      <c r="O27" s="717"/>
      <c r="P27" s="718"/>
      <c r="Q27" s="235"/>
      <c r="R27" s="235"/>
      <c r="S27" s="717"/>
      <c r="T27" s="421"/>
      <c r="U27" s="421"/>
    </row>
    <row r="28" spans="1:21" ht="15" customHeight="1" x14ac:dyDescent="0.15">
      <c r="A28" s="698"/>
      <c r="B28" s="697"/>
      <c r="C28" s="722">
        <v>1.84</v>
      </c>
      <c r="D28" s="245">
        <v>4</v>
      </c>
      <c r="E28" s="245" t="s">
        <v>316</v>
      </c>
      <c r="F28" s="721" t="s">
        <v>316</v>
      </c>
      <c r="G28" s="717"/>
      <c r="H28" s="397"/>
      <c r="I28" s="719"/>
      <c r="J28" s="720"/>
      <c r="K28" s="718"/>
      <c r="L28" s="719">
        <f>C28</f>
        <v>1.84</v>
      </c>
      <c r="M28" s="235"/>
      <c r="N28" s="235"/>
      <c r="O28" s="717"/>
      <c r="P28" s="718"/>
      <c r="Q28" s="235"/>
      <c r="R28" s="235"/>
      <c r="S28" s="717"/>
      <c r="T28" s="421"/>
      <c r="U28" s="421"/>
    </row>
    <row r="29" spans="1:21" ht="15" customHeight="1" x14ac:dyDescent="0.15">
      <c r="A29" s="723" t="s">
        <v>370</v>
      </c>
      <c r="B29" s="239"/>
      <c r="C29" s="722">
        <v>20.79</v>
      </c>
      <c r="D29" s="667"/>
      <c r="E29" s="245"/>
      <c r="F29" s="721"/>
      <c r="G29" s="717"/>
      <c r="H29" s="397"/>
      <c r="I29" s="719"/>
      <c r="J29" s="720"/>
      <c r="K29" s="718"/>
      <c r="L29" s="235"/>
      <c r="M29" s="235"/>
      <c r="N29" s="235"/>
      <c r="O29" s="717"/>
      <c r="P29" s="718"/>
      <c r="Q29" s="235"/>
      <c r="R29" s="235"/>
      <c r="S29" s="717"/>
      <c r="T29" s="421"/>
      <c r="U29" s="421"/>
    </row>
    <row r="30" spans="1:21" ht="15" customHeight="1" x14ac:dyDescent="0.15">
      <c r="A30" s="723" t="s">
        <v>211</v>
      </c>
      <c r="B30" s="239"/>
      <c r="C30" s="623" t="s">
        <v>431</v>
      </c>
      <c r="D30" s="245">
        <v>9</v>
      </c>
      <c r="E30" s="245" t="s">
        <v>316</v>
      </c>
      <c r="F30" s="721" t="s">
        <v>316</v>
      </c>
      <c r="G30" s="717"/>
      <c r="H30" s="397">
        <v>9.34</v>
      </c>
      <c r="I30" s="719">
        <v>11.11</v>
      </c>
      <c r="J30" s="720"/>
      <c r="K30" s="718"/>
      <c r="L30" s="235"/>
      <c r="M30" s="235"/>
      <c r="N30" s="235"/>
      <c r="O30" s="717"/>
      <c r="P30" s="718"/>
      <c r="Q30" s="235"/>
      <c r="R30" s="235"/>
      <c r="S30" s="717"/>
      <c r="T30" s="421"/>
      <c r="U30" s="421"/>
    </row>
    <row r="31" spans="1:21" ht="15" customHeight="1" x14ac:dyDescent="0.15">
      <c r="A31" s="716" t="s">
        <v>430</v>
      </c>
      <c r="B31" s="239"/>
      <c r="C31" s="722">
        <v>14.12</v>
      </c>
      <c r="D31" s="245">
        <v>2</v>
      </c>
      <c r="E31" s="245" t="s">
        <v>316</v>
      </c>
      <c r="F31" s="721" t="s">
        <v>316</v>
      </c>
      <c r="G31" s="717"/>
      <c r="H31" s="397"/>
      <c r="I31" s="719">
        <f>C31</f>
        <v>14.12</v>
      </c>
      <c r="J31" s="720"/>
      <c r="K31" s="718"/>
      <c r="L31" s="235"/>
      <c r="M31" s="235"/>
      <c r="N31" s="235"/>
      <c r="O31" s="717"/>
      <c r="P31" s="718"/>
      <c r="Q31" s="235"/>
      <c r="R31" s="235"/>
      <c r="S31" s="717"/>
      <c r="T31" s="421"/>
      <c r="U31" s="421"/>
    </row>
    <row r="32" spans="1:21" ht="15" customHeight="1" x14ac:dyDescent="0.15">
      <c r="A32" s="675"/>
      <c r="B32" s="724" t="s">
        <v>386</v>
      </c>
      <c r="C32" s="722">
        <v>1.4</v>
      </c>
      <c r="D32" s="245">
        <v>6</v>
      </c>
      <c r="E32" s="245" t="s">
        <v>316</v>
      </c>
      <c r="F32" s="721" t="s">
        <v>316</v>
      </c>
      <c r="G32" s="717"/>
      <c r="H32" s="397"/>
      <c r="I32" s="719"/>
      <c r="J32" s="720"/>
      <c r="K32" s="718"/>
      <c r="L32" s="719">
        <f>C32</f>
        <v>1.4</v>
      </c>
      <c r="M32" s="235"/>
      <c r="N32" s="235"/>
      <c r="O32" s="717"/>
      <c r="P32" s="718"/>
      <c r="Q32" s="235"/>
      <c r="R32" s="235"/>
      <c r="S32" s="717"/>
      <c r="T32" s="421"/>
      <c r="U32" s="421"/>
    </row>
    <row r="33" spans="1:21" ht="15" customHeight="1" x14ac:dyDescent="0.15">
      <c r="A33" s="675"/>
      <c r="B33" s="336"/>
      <c r="C33" s="722">
        <v>1.5</v>
      </c>
      <c r="D33" s="245">
        <v>6</v>
      </c>
      <c r="E33" s="245" t="s">
        <v>316</v>
      </c>
      <c r="F33" s="721" t="s">
        <v>316</v>
      </c>
      <c r="G33" s="717"/>
      <c r="H33" s="397"/>
      <c r="I33" s="719"/>
      <c r="J33" s="720"/>
      <c r="K33" s="718"/>
      <c r="L33" s="719">
        <f>C33</f>
        <v>1.5</v>
      </c>
      <c r="M33" s="235"/>
      <c r="N33" s="235"/>
      <c r="O33" s="717"/>
      <c r="P33" s="718"/>
      <c r="Q33" s="235"/>
      <c r="R33" s="235"/>
      <c r="S33" s="717"/>
      <c r="T33" s="421"/>
      <c r="U33" s="421"/>
    </row>
    <row r="34" spans="1:21" ht="15" customHeight="1" x14ac:dyDescent="0.15">
      <c r="A34" s="675"/>
      <c r="B34" s="724" t="s">
        <v>367</v>
      </c>
      <c r="C34" s="722">
        <v>0.89</v>
      </c>
      <c r="D34" s="671">
        <v>5</v>
      </c>
      <c r="E34" s="245" t="s">
        <v>316</v>
      </c>
      <c r="F34" s="721" t="s">
        <v>316</v>
      </c>
      <c r="G34" s="717"/>
      <c r="H34" s="397"/>
      <c r="I34" s="719"/>
      <c r="J34" s="720"/>
      <c r="K34" s="718"/>
      <c r="L34" s="235"/>
      <c r="M34" s="235"/>
      <c r="N34" s="235"/>
      <c r="O34" s="717"/>
      <c r="P34" s="718"/>
      <c r="Q34" s="235"/>
      <c r="R34" s="235"/>
      <c r="S34" s="717"/>
      <c r="T34" s="421"/>
      <c r="U34" s="421"/>
    </row>
    <row r="35" spans="1:21" ht="15" customHeight="1" x14ac:dyDescent="0.15">
      <c r="A35" s="674"/>
      <c r="B35" s="336"/>
      <c r="C35" s="722">
        <v>1.52</v>
      </c>
      <c r="D35" s="671">
        <v>5</v>
      </c>
      <c r="E35" s="245" t="s">
        <v>316</v>
      </c>
      <c r="F35" s="721" t="s">
        <v>316</v>
      </c>
      <c r="G35" s="717"/>
      <c r="H35" s="397"/>
      <c r="I35" s="719"/>
      <c r="J35" s="720"/>
      <c r="K35" s="718"/>
      <c r="L35" s="235"/>
      <c r="M35" s="235"/>
      <c r="N35" s="235"/>
      <c r="O35" s="717"/>
      <c r="P35" s="718"/>
      <c r="Q35" s="235"/>
      <c r="R35" s="235"/>
      <c r="S35" s="717"/>
      <c r="T35" s="421"/>
      <c r="U35" s="421"/>
    </row>
    <row r="36" spans="1:21" ht="15" customHeight="1" x14ac:dyDescent="0.15">
      <c r="A36" s="723" t="s">
        <v>429</v>
      </c>
      <c r="B36" s="239"/>
      <c r="C36" s="722">
        <v>28.16</v>
      </c>
      <c r="D36" s="245">
        <v>2</v>
      </c>
      <c r="E36" s="245" t="s">
        <v>316</v>
      </c>
      <c r="F36" s="721" t="s">
        <v>316</v>
      </c>
      <c r="G36" s="717"/>
      <c r="H36" s="397"/>
      <c r="I36" s="719">
        <f>C36</f>
        <v>28.16</v>
      </c>
      <c r="J36" s="720"/>
      <c r="K36" s="718"/>
      <c r="L36" s="235"/>
      <c r="M36" s="235"/>
      <c r="N36" s="235"/>
      <c r="O36" s="717"/>
      <c r="P36" s="718"/>
      <c r="Q36" s="235"/>
      <c r="R36" s="235"/>
      <c r="S36" s="717"/>
      <c r="T36" s="421"/>
      <c r="U36" s="421"/>
    </row>
    <row r="37" spans="1:21" ht="15" customHeight="1" x14ac:dyDescent="0.15">
      <c r="A37" s="723" t="s">
        <v>428</v>
      </c>
      <c r="B37" s="239"/>
      <c r="C37" s="722">
        <v>10.61</v>
      </c>
      <c r="D37" s="667"/>
      <c r="E37" s="245"/>
      <c r="F37" s="721"/>
      <c r="G37" s="717"/>
      <c r="H37" s="397"/>
      <c r="I37" s="719"/>
      <c r="J37" s="720"/>
      <c r="K37" s="718"/>
      <c r="L37" s="235"/>
      <c r="M37" s="235"/>
      <c r="N37" s="235"/>
      <c r="O37" s="717"/>
      <c r="P37" s="718"/>
      <c r="Q37" s="235"/>
      <c r="R37" s="235"/>
      <c r="S37" s="717"/>
      <c r="T37" s="421"/>
      <c r="U37" s="421"/>
    </row>
    <row r="38" spans="1:21" ht="15" customHeight="1" x14ac:dyDescent="0.15">
      <c r="A38" s="723" t="s">
        <v>427</v>
      </c>
      <c r="B38" s="239"/>
      <c r="C38" s="722">
        <v>11.83</v>
      </c>
      <c r="D38" s="245">
        <v>2</v>
      </c>
      <c r="E38" s="245" t="s">
        <v>316</v>
      </c>
      <c r="F38" s="721" t="s">
        <v>316</v>
      </c>
      <c r="G38" s="717"/>
      <c r="H38" s="397"/>
      <c r="I38" s="719">
        <f>C38</f>
        <v>11.83</v>
      </c>
      <c r="J38" s="720"/>
      <c r="K38" s="718"/>
      <c r="L38" s="235"/>
      <c r="M38" s="235"/>
      <c r="N38" s="235"/>
      <c r="O38" s="717"/>
      <c r="P38" s="718"/>
      <c r="Q38" s="235"/>
      <c r="R38" s="235"/>
      <c r="S38" s="717"/>
      <c r="T38" s="421"/>
      <c r="U38" s="421"/>
    </row>
    <row r="39" spans="1:21" ht="15" customHeight="1" x14ac:dyDescent="0.15">
      <c r="A39" s="723" t="s">
        <v>426</v>
      </c>
      <c r="B39" s="239"/>
      <c r="C39" s="722">
        <v>20.83</v>
      </c>
      <c r="D39" s="667"/>
      <c r="E39" s="245"/>
      <c r="F39" s="721"/>
      <c r="G39" s="717"/>
      <c r="H39" s="397"/>
      <c r="I39" s="719"/>
      <c r="J39" s="720"/>
      <c r="K39" s="718"/>
      <c r="L39" s="235"/>
      <c r="M39" s="235"/>
      <c r="N39" s="235"/>
      <c r="O39" s="717"/>
      <c r="P39" s="718"/>
      <c r="Q39" s="235"/>
      <c r="R39" s="235"/>
      <c r="S39" s="717"/>
      <c r="T39" s="421"/>
      <c r="U39" s="421"/>
    </row>
    <row r="40" spans="1:21" ht="15" customHeight="1" x14ac:dyDescent="0.15">
      <c r="A40" s="723" t="s">
        <v>425</v>
      </c>
      <c r="B40" s="239"/>
      <c r="C40" s="722">
        <v>17.579999999999998</v>
      </c>
      <c r="D40" s="671">
        <v>2</v>
      </c>
      <c r="E40" s="245" t="s">
        <v>316</v>
      </c>
      <c r="F40" s="721" t="s">
        <v>316</v>
      </c>
      <c r="G40" s="717"/>
      <c r="H40" s="397"/>
      <c r="I40" s="719"/>
      <c r="J40" s="720"/>
      <c r="K40" s="718"/>
      <c r="L40" s="235"/>
      <c r="M40" s="235"/>
      <c r="N40" s="235"/>
      <c r="O40" s="717"/>
      <c r="P40" s="718"/>
      <c r="Q40" s="235"/>
      <c r="R40" s="235"/>
      <c r="S40" s="717"/>
      <c r="T40" s="421"/>
      <c r="U40" s="421"/>
    </row>
    <row r="41" spans="1:21" ht="15" customHeight="1" x14ac:dyDescent="0.15">
      <c r="A41" s="723" t="s">
        <v>424</v>
      </c>
      <c r="B41" s="239"/>
      <c r="C41" s="722">
        <v>21.62</v>
      </c>
      <c r="D41" s="245">
        <v>4</v>
      </c>
      <c r="E41" s="245" t="s">
        <v>316</v>
      </c>
      <c r="F41" s="721" t="s">
        <v>316</v>
      </c>
      <c r="G41" s="717"/>
      <c r="H41" s="397"/>
      <c r="I41" s="719"/>
      <c r="J41" s="720"/>
      <c r="K41" s="718"/>
      <c r="L41" s="719">
        <f>C41</f>
        <v>21.62</v>
      </c>
      <c r="M41" s="235"/>
      <c r="N41" s="235"/>
      <c r="O41" s="717"/>
      <c r="P41" s="718"/>
      <c r="Q41" s="235"/>
      <c r="R41" s="235"/>
      <c r="S41" s="717"/>
      <c r="T41" s="421"/>
      <c r="U41" s="421"/>
    </row>
    <row r="42" spans="1:21" ht="15" customHeight="1" x14ac:dyDescent="0.15">
      <c r="A42" s="723" t="s">
        <v>423</v>
      </c>
      <c r="B42" s="239"/>
      <c r="C42" s="722">
        <v>27.35</v>
      </c>
      <c r="D42" s="667"/>
      <c r="E42" s="245"/>
      <c r="F42" s="721"/>
      <c r="G42" s="717"/>
      <c r="H42" s="397"/>
      <c r="I42" s="719"/>
      <c r="J42" s="720"/>
      <c r="K42" s="718"/>
      <c r="L42" s="235"/>
      <c r="M42" s="235"/>
      <c r="N42" s="235"/>
      <c r="O42" s="717"/>
      <c r="P42" s="718"/>
      <c r="Q42" s="235"/>
      <c r="R42" s="235"/>
      <c r="S42" s="717"/>
      <c r="T42" s="421"/>
      <c r="U42" s="421"/>
    </row>
    <row r="43" spans="1:21" ht="15" customHeight="1" x14ac:dyDescent="0.15">
      <c r="A43" s="723" t="s">
        <v>422</v>
      </c>
      <c r="B43" s="239"/>
      <c r="C43" s="722">
        <v>6.93</v>
      </c>
      <c r="D43" s="245">
        <v>6</v>
      </c>
      <c r="E43" s="245" t="s">
        <v>316</v>
      </c>
      <c r="F43" s="721" t="s">
        <v>316</v>
      </c>
      <c r="G43" s="717"/>
      <c r="H43" s="397"/>
      <c r="I43" s="719">
        <f>C43</f>
        <v>6.93</v>
      </c>
      <c r="J43" s="720"/>
      <c r="K43" s="718"/>
      <c r="L43" s="235"/>
      <c r="M43" s="235"/>
      <c r="N43" s="235"/>
      <c r="O43" s="717"/>
      <c r="P43" s="718"/>
      <c r="Q43" s="235"/>
      <c r="R43" s="235"/>
      <c r="S43" s="717"/>
      <c r="T43" s="421"/>
      <c r="U43" s="421"/>
    </row>
    <row r="44" spans="1:21" ht="15" customHeight="1" x14ac:dyDescent="0.15">
      <c r="A44" s="723" t="s">
        <v>421</v>
      </c>
      <c r="B44" s="239"/>
      <c r="C44" s="722">
        <v>51.8</v>
      </c>
      <c r="D44" s="245">
        <v>2</v>
      </c>
      <c r="E44" s="245" t="s">
        <v>316</v>
      </c>
      <c r="F44" s="721" t="s">
        <v>316</v>
      </c>
      <c r="G44" s="717"/>
      <c r="H44" s="397"/>
      <c r="I44" s="719">
        <f>C44</f>
        <v>51.8</v>
      </c>
      <c r="J44" s="720"/>
      <c r="K44" s="718"/>
      <c r="L44" s="235"/>
      <c r="M44" s="235"/>
      <c r="N44" s="235"/>
      <c r="O44" s="717"/>
      <c r="P44" s="718"/>
      <c r="Q44" s="235"/>
      <c r="R44" s="235"/>
      <c r="S44" s="717"/>
      <c r="T44" s="421"/>
      <c r="U44" s="421"/>
    </row>
    <row r="45" spans="1:21" ht="15" customHeight="1" x14ac:dyDescent="0.15">
      <c r="A45" s="723" t="s">
        <v>420</v>
      </c>
      <c r="B45" s="239"/>
      <c r="C45" s="722">
        <v>68.86</v>
      </c>
      <c r="D45" s="245">
        <v>4</v>
      </c>
      <c r="E45" s="245" t="s">
        <v>316</v>
      </c>
      <c r="F45" s="721" t="s">
        <v>316</v>
      </c>
      <c r="G45" s="717"/>
      <c r="H45" s="397"/>
      <c r="I45" s="719"/>
      <c r="J45" s="720"/>
      <c r="K45" s="718"/>
      <c r="L45" s="719">
        <f>C45</f>
        <v>68.86</v>
      </c>
      <c r="M45" s="235"/>
      <c r="N45" s="235"/>
      <c r="O45" s="717"/>
      <c r="P45" s="718"/>
      <c r="Q45" s="235"/>
      <c r="R45" s="235"/>
      <c r="S45" s="717"/>
      <c r="T45" s="421"/>
      <c r="U45" s="421"/>
    </row>
    <row r="46" spans="1:21" ht="15" customHeight="1" thickBot="1" x14ac:dyDescent="0.2">
      <c r="A46" s="716" t="s">
        <v>419</v>
      </c>
      <c r="B46" s="706"/>
      <c r="C46" s="715">
        <v>13.12</v>
      </c>
      <c r="D46" s="392">
        <v>8</v>
      </c>
      <c r="E46" s="392" t="s">
        <v>316</v>
      </c>
      <c r="F46" s="714" t="s">
        <v>316</v>
      </c>
      <c r="G46" s="709"/>
      <c r="H46" s="713"/>
      <c r="I46" s="711"/>
      <c r="J46" s="712"/>
      <c r="K46" s="710"/>
      <c r="L46" s="711">
        <f>C46</f>
        <v>13.12</v>
      </c>
      <c r="M46" s="391"/>
      <c r="N46" s="391"/>
      <c r="O46" s="709"/>
      <c r="P46" s="710"/>
      <c r="Q46" s="391"/>
      <c r="R46" s="391"/>
      <c r="S46" s="709"/>
      <c r="T46" s="708"/>
      <c r="U46" s="708"/>
    </row>
    <row r="47" spans="1:21" ht="21.75" customHeight="1" thickTop="1" thickBot="1" x14ac:dyDescent="0.2">
      <c r="A47" s="583" t="s">
        <v>311</v>
      </c>
      <c r="B47" s="582"/>
      <c r="C47" s="647">
        <f>SUM(C6:C46)</f>
        <v>1549.5499999999995</v>
      </c>
      <c r="D47" s="646"/>
      <c r="E47" s="646"/>
      <c r="F47" s="646"/>
      <c r="G47" s="644"/>
      <c r="H47" s="643">
        <f>SUM(H6:H46)</f>
        <v>39.269999999999996</v>
      </c>
      <c r="I47" s="642">
        <f>SUM(I6:I46)</f>
        <v>123.95</v>
      </c>
      <c r="J47" s="645"/>
      <c r="K47" s="643"/>
      <c r="L47" s="642">
        <f>SUM(L6:L46)</f>
        <v>428.90999999999991</v>
      </c>
      <c r="M47" s="641"/>
      <c r="N47" s="641"/>
      <c r="O47" s="644"/>
      <c r="P47" s="687"/>
      <c r="Q47" s="642">
        <f>SUM(Q6:Q46)</f>
        <v>20.54</v>
      </c>
      <c r="R47" s="641"/>
      <c r="S47" s="640"/>
      <c r="T47" s="639"/>
      <c r="U47" s="707"/>
    </row>
    <row r="48" spans="1:21" ht="24" customHeight="1" thickBot="1" x14ac:dyDescent="0.2">
      <c r="A48" s="633" t="s">
        <v>418</v>
      </c>
      <c r="B48" s="633"/>
      <c r="C48" s="633"/>
      <c r="D48" s="633"/>
      <c r="E48" s="633"/>
      <c r="F48" s="633"/>
      <c r="G48" s="633"/>
      <c r="H48" s="633"/>
      <c r="I48" s="633"/>
      <c r="J48" s="633"/>
      <c r="K48" s="633"/>
      <c r="L48" s="633"/>
      <c r="M48" s="633"/>
      <c r="N48" s="633"/>
      <c r="O48" s="633"/>
      <c r="P48" s="633"/>
      <c r="Q48" s="633"/>
      <c r="R48" s="633"/>
      <c r="S48" s="633"/>
      <c r="T48" s="633"/>
      <c r="U48" s="633"/>
    </row>
    <row r="49" spans="1:23" ht="13.5" customHeight="1" x14ac:dyDescent="0.15">
      <c r="A49" s="435" t="s">
        <v>335</v>
      </c>
      <c r="B49" s="440"/>
      <c r="C49" s="440"/>
      <c r="D49" s="440" t="s">
        <v>334</v>
      </c>
      <c r="E49" s="440"/>
      <c r="F49" s="632"/>
      <c r="G49" s="434" t="s">
        <v>333</v>
      </c>
      <c r="H49" s="435" t="s">
        <v>332</v>
      </c>
      <c r="I49" s="440"/>
      <c r="J49" s="434"/>
      <c r="K49" s="435" t="s">
        <v>331</v>
      </c>
      <c r="L49" s="440"/>
      <c r="M49" s="440"/>
      <c r="N49" s="440"/>
      <c r="O49" s="434"/>
      <c r="P49" s="435" t="s">
        <v>330</v>
      </c>
      <c r="Q49" s="440"/>
      <c r="R49" s="440"/>
      <c r="S49" s="434"/>
      <c r="T49" s="424" t="s">
        <v>329</v>
      </c>
      <c r="U49" s="377"/>
      <c r="V49" s="244"/>
      <c r="W49" s="244"/>
    </row>
    <row r="50" spans="1:23" x14ac:dyDescent="0.15">
      <c r="A50" s="629"/>
      <c r="B50" s="627"/>
      <c r="C50" s="627"/>
      <c r="D50" s="627"/>
      <c r="E50" s="627"/>
      <c r="F50" s="631"/>
      <c r="G50" s="630"/>
      <c r="H50" s="625" t="s">
        <v>328</v>
      </c>
      <c r="I50" s="627" t="s">
        <v>327</v>
      </c>
      <c r="J50" s="630"/>
      <c r="K50" s="629"/>
      <c r="L50" s="627"/>
      <c r="M50" s="627"/>
      <c r="N50" s="627"/>
      <c r="O50" s="630"/>
      <c r="P50" s="629"/>
      <c r="Q50" s="627"/>
      <c r="R50" s="627"/>
      <c r="S50" s="630"/>
      <c r="T50" s="388"/>
      <c r="U50" s="388"/>
      <c r="V50" s="244"/>
      <c r="W50" s="244"/>
    </row>
    <row r="51" spans="1:23" x14ac:dyDescent="0.15">
      <c r="A51" s="629"/>
      <c r="B51" s="627"/>
      <c r="C51" s="627"/>
      <c r="D51" s="628" t="s">
        <v>326</v>
      </c>
      <c r="E51" s="627" t="s">
        <v>219</v>
      </c>
      <c r="F51" s="626" t="s">
        <v>325</v>
      </c>
      <c r="G51" s="398" t="s">
        <v>219</v>
      </c>
      <c r="H51" s="625" t="s">
        <v>323</v>
      </c>
      <c r="I51" s="245" t="s">
        <v>323</v>
      </c>
      <c r="J51" s="398"/>
      <c r="K51" s="625" t="s">
        <v>324</v>
      </c>
      <c r="L51" s="245" t="s">
        <v>323</v>
      </c>
      <c r="M51" s="245" t="s">
        <v>322</v>
      </c>
      <c r="N51" s="245"/>
      <c r="O51" s="398"/>
      <c r="P51" s="624" t="s">
        <v>321</v>
      </c>
      <c r="Q51" s="623" t="s">
        <v>320</v>
      </c>
      <c r="R51" s="245"/>
      <c r="S51" s="398"/>
      <c r="T51" s="388" t="s">
        <v>322</v>
      </c>
      <c r="U51" s="388"/>
      <c r="V51" s="244"/>
      <c r="W51" s="244"/>
    </row>
    <row r="52" spans="1:23" ht="14.25" thickBot="1" x14ac:dyDescent="0.2">
      <c r="A52" s="426"/>
      <c r="B52" s="428"/>
      <c r="C52" s="428"/>
      <c r="D52" s="428"/>
      <c r="E52" s="428"/>
      <c r="F52" s="427"/>
      <c r="G52" s="618" t="s">
        <v>236</v>
      </c>
      <c r="H52" s="622" t="s">
        <v>323</v>
      </c>
      <c r="I52" s="619" t="s">
        <v>323</v>
      </c>
      <c r="J52" s="618"/>
      <c r="K52" s="622" t="s">
        <v>324</v>
      </c>
      <c r="L52" s="619" t="s">
        <v>323</v>
      </c>
      <c r="M52" s="619" t="s">
        <v>323</v>
      </c>
      <c r="N52" s="619"/>
      <c r="O52" s="618"/>
      <c r="P52" s="621" t="s">
        <v>321</v>
      </c>
      <c r="Q52" s="620" t="s">
        <v>320</v>
      </c>
      <c r="R52" s="619"/>
      <c r="S52" s="618"/>
      <c r="T52" s="430"/>
      <c r="U52" s="430"/>
      <c r="V52" s="244"/>
      <c r="W52" s="244"/>
    </row>
    <row r="53" spans="1:23" ht="15" customHeight="1" x14ac:dyDescent="0.15">
      <c r="A53" s="605" t="s">
        <v>417</v>
      </c>
      <c r="B53" s="604"/>
      <c r="C53" s="603">
        <v>20.190000000000001</v>
      </c>
      <c r="D53" s="671">
        <v>2</v>
      </c>
      <c r="E53" s="602" t="s">
        <v>316</v>
      </c>
      <c r="F53" s="601" t="s">
        <v>316</v>
      </c>
      <c r="G53" s="600"/>
      <c r="H53" s="662"/>
      <c r="I53" s="661"/>
      <c r="J53" s="663"/>
      <c r="K53" s="660"/>
      <c r="L53" s="659"/>
      <c r="M53" s="659"/>
      <c r="N53" s="659"/>
      <c r="O53" s="600"/>
      <c r="P53" s="660"/>
      <c r="Q53" s="659"/>
      <c r="R53" s="659"/>
      <c r="S53" s="600"/>
      <c r="T53" s="595"/>
      <c r="U53" s="595"/>
    </row>
    <row r="54" spans="1:23" ht="15" customHeight="1" x14ac:dyDescent="0.15">
      <c r="A54" s="605" t="s">
        <v>416</v>
      </c>
      <c r="B54" s="604"/>
      <c r="C54" s="603">
        <v>33.07</v>
      </c>
      <c r="D54" s="602">
        <v>4</v>
      </c>
      <c r="E54" s="602" t="s">
        <v>316</v>
      </c>
      <c r="F54" s="601" t="s">
        <v>316</v>
      </c>
      <c r="G54" s="600"/>
      <c r="H54" s="662"/>
      <c r="I54" s="661"/>
      <c r="J54" s="663"/>
      <c r="K54" s="660"/>
      <c r="L54" s="659"/>
      <c r="M54" s="661">
        <f>C54</f>
        <v>33.07</v>
      </c>
      <c r="N54" s="659"/>
      <c r="O54" s="600"/>
      <c r="P54" s="660"/>
      <c r="Q54" s="659"/>
      <c r="R54" s="659"/>
      <c r="S54" s="600"/>
      <c r="T54" s="595"/>
      <c r="U54" s="595"/>
    </row>
    <row r="55" spans="1:23" ht="15" customHeight="1" x14ac:dyDescent="0.15">
      <c r="A55" s="605" t="s">
        <v>415</v>
      </c>
      <c r="B55" s="604"/>
      <c r="C55" s="603">
        <v>19.7</v>
      </c>
      <c r="D55" s="602">
        <v>2</v>
      </c>
      <c r="E55" s="602" t="s">
        <v>316</v>
      </c>
      <c r="F55" s="601" t="s">
        <v>316</v>
      </c>
      <c r="G55" s="600"/>
      <c r="H55" s="662"/>
      <c r="I55" s="661">
        <f>C55</f>
        <v>19.7</v>
      </c>
      <c r="J55" s="663"/>
      <c r="K55" s="660"/>
      <c r="L55" s="659"/>
      <c r="M55" s="659"/>
      <c r="N55" s="659"/>
      <c r="O55" s="600"/>
      <c r="P55" s="660"/>
      <c r="Q55" s="659"/>
      <c r="R55" s="659"/>
      <c r="S55" s="600"/>
      <c r="T55" s="595"/>
      <c r="U55" s="595"/>
    </row>
    <row r="56" spans="1:23" ht="15" customHeight="1" x14ac:dyDescent="0.15">
      <c r="A56" s="605" t="s">
        <v>414</v>
      </c>
      <c r="B56" s="604"/>
      <c r="C56" s="703" t="s">
        <v>413</v>
      </c>
      <c r="D56" s="602">
        <v>2</v>
      </c>
      <c r="E56" s="602" t="s">
        <v>316</v>
      </c>
      <c r="F56" s="601" t="s">
        <v>316</v>
      </c>
      <c r="G56" s="600"/>
      <c r="H56" s="662">
        <v>1.45</v>
      </c>
      <c r="I56" s="661">
        <v>2.78</v>
      </c>
      <c r="J56" s="663"/>
      <c r="K56" s="660"/>
      <c r="L56" s="659"/>
      <c r="M56" s="659"/>
      <c r="N56" s="659"/>
      <c r="O56" s="600"/>
      <c r="P56" s="660"/>
      <c r="Q56" s="659"/>
      <c r="R56" s="659"/>
      <c r="S56" s="600"/>
      <c r="T56" s="595"/>
      <c r="U56" s="595"/>
    </row>
    <row r="57" spans="1:23" ht="15" customHeight="1" x14ac:dyDescent="0.15">
      <c r="A57" s="605" t="s">
        <v>412</v>
      </c>
      <c r="B57" s="604"/>
      <c r="C57" s="603">
        <v>42.73</v>
      </c>
      <c r="D57" s="602">
        <v>2</v>
      </c>
      <c r="E57" s="602" t="s">
        <v>316</v>
      </c>
      <c r="F57" s="601" t="s">
        <v>316</v>
      </c>
      <c r="G57" s="600"/>
      <c r="H57" s="662"/>
      <c r="I57" s="661">
        <f>C57</f>
        <v>42.73</v>
      </c>
      <c r="J57" s="663"/>
      <c r="K57" s="660"/>
      <c r="L57" s="661"/>
      <c r="M57" s="659"/>
      <c r="N57" s="659"/>
      <c r="O57" s="600"/>
      <c r="P57" s="660"/>
      <c r="Q57" s="659"/>
      <c r="R57" s="659"/>
      <c r="S57" s="600"/>
      <c r="T57" s="595"/>
      <c r="U57" s="595"/>
    </row>
    <row r="58" spans="1:23" ht="15" customHeight="1" x14ac:dyDescent="0.15">
      <c r="A58" s="605" t="s">
        <v>411</v>
      </c>
      <c r="B58" s="604"/>
      <c r="C58" s="603">
        <v>190.77</v>
      </c>
      <c r="D58" s="602">
        <v>1</v>
      </c>
      <c r="E58" s="602" t="s">
        <v>316</v>
      </c>
      <c r="F58" s="601" t="s">
        <v>316</v>
      </c>
      <c r="G58" s="600"/>
      <c r="H58" s="662"/>
      <c r="I58" s="661"/>
      <c r="J58" s="663"/>
      <c r="K58" s="660"/>
      <c r="L58" s="661"/>
      <c r="M58" s="661">
        <f>C58</f>
        <v>190.77</v>
      </c>
      <c r="N58" s="659"/>
      <c r="O58" s="600"/>
      <c r="P58" s="660"/>
      <c r="Q58" s="659"/>
      <c r="R58" s="659"/>
      <c r="S58" s="600"/>
      <c r="T58" s="595"/>
      <c r="U58" s="595"/>
    </row>
    <row r="59" spans="1:23" ht="15" customHeight="1" x14ac:dyDescent="0.15">
      <c r="A59" s="605" t="s">
        <v>410</v>
      </c>
      <c r="B59" s="604"/>
      <c r="C59" s="603">
        <v>14.46</v>
      </c>
      <c r="D59" s="602">
        <v>1</v>
      </c>
      <c r="E59" s="602" t="s">
        <v>316</v>
      </c>
      <c r="F59" s="601" t="s">
        <v>316</v>
      </c>
      <c r="G59" s="600"/>
      <c r="H59" s="662"/>
      <c r="I59" s="661"/>
      <c r="J59" s="663"/>
      <c r="K59" s="660"/>
      <c r="L59" s="661"/>
      <c r="M59" s="661">
        <f>C59</f>
        <v>14.46</v>
      </c>
      <c r="N59" s="659"/>
      <c r="O59" s="600"/>
      <c r="P59" s="660"/>
      <c r="Q59" s="659"/>
      <c r="R59" s="659"/>
      <c r="S59" s="600"/>
      <c r="T59" s="595"/>
      <c r="U59" s="595"/>
    </row>
    <row r="60" spans="1:23" ht="15" customHeight="1" x14ac:dyDescent="0.15">
      <c r="A60" s="605" t="s">
        <v>216</v>
      </c>
      <c r="B60" s="604"/>
      <c r="C60" s="603">
        <v>100.13</v>
      </c>
      <c r="D60" s="602">
        <v>2</v>
      </c>
      <c r="E60" s="602" t="s">
        <v>316</v>
      </c>
      <c r="F60" s="601" t="s">
        <v>316</v>
      </c>
      <c r="G60" s="600"/>
      <c r="H60" s="662"/>
      <c r="I60" s="661">
        <f>C60</f>
        <v>100.13</v>
      </c>
      <c r="J60" s="663"/>
      <c r="K60" s="660"/>
      <c r="L60" s="661"/>
      <c r="M60" s="659"/>
      <c r="N60" s="659"/>
      <c r="O60" s="600"/>
      <c r="P60" s="660"/>
      <c r="Q60" s="659"/>
      <c r="R60" s="659"/>
      <c r="S60" s="600"/>
      <c r="T60" s="595"/>
      <c r="U60" s="595"/>
    </row>
    <row r="61" spans="1:23" ht="15" customHeight="1" x14ac:dyDescent="0.15">
      <c r="A61" s="594" t="s">
        <v>409</v>
      </c>
      <c r="B61" s="704" t="s">
        <v>373</v>
      </c>
      <c r="C61" s="603">
        <v>13.24</v>
      </c>
      <c r="D61" s="602">
        <v>5</v>
      </c>
      <c r="E61" s="602" t="s">
        <v>372</v>
      </c>
      <c r="F61" s="601" t="s">
        <v>372</v>
      </c>
      <c r="G61" s="600"/>
      <c r="H61" s="662"/>
      <c r="I61" s="661"/>
      <c r="J61" s="663"/>
      <c r="K61" s="660"/>
      <c r="L61" s="661"/>
      <c r="M61" s="659"/>
      <c r="N61" s="659"/>
      <c r="O61" s="600"/>
      <c r="P61" s="660"/>
      <c r="Q61" s="661">
        <f>C61</f>
        <v>13.24</v>
      </c>
      <c r="R61" s="659"/>
      <c r="S61" s="600"/>
      <c r="T61" s="595"/>
      <c r="U61" s="595"/>
    </row>
    <row r="62" spans="1:23" ht="15" customHeight="1" x14ac:dyDescent="0.15">
      <c r="A62" s="675"/>
      <c r="B62" s="704" t="s">
        <v>408</v>
      </c>
      <c r="C62" s="603">
        <v>8.83</v>
      </c>
      <c r="D62" s="602">
        <v>5</v>
      </c>
      <c r="E62" s="602" t="s">
        <v>372</v>
      </c>
      <c r="F62" s="601" t="s">
        <v>372</v>
      </c>
      <c r="G62" s="600"/>
      <c r="H62" s="662"/>
      <c r="I62" s="661"/>
      <c r="J62" s="663"/>
      <c r="K62" s="660"/>
      <c r="L62" s="661"/>
      <c r="M62" s="659"/>
      <c r="N62" s="659"/>
      <c r="O62" s="600"/>
      <c r="P62" s="660"/>
      <c r="Q62" s="661">
        <f>C62</f>
        <v>8.83</v>
      </c>
      <c r="R62" s="659"/>
      <c r="S62" s="600"/>
      <c r="T62" s="595"/>
      <c r="U62" s="595"/>
    </row>
    <row r="63" spans="1:23" ht="15" customHeight="1" x14ac:dyDescent="0.15">
      <c r="A63" s="675"/>
      <c r="B63" s="704" t="s">
        <v>371</v>
      </c>
      <c r="C63" s="603">
        <v>7.95</v>
      </c>
      <c r="D63" s="602">
        <v>5</v>
      </c>
      <c r="E63" s="602" t="s">
        <v>316</v>
      </c>
      <c r="F63" s="601" t="s">
        <v>316</v>
      </c>
      <c r="G63" s="600"/>
      <c r="H63" s="662"/>
      <c r="I63" s="661"/>
      <c r="J63" s="663"/>
      <c r="K63" s="660"/>
      <c r="L63" s="661"/>
      <c r="M63" s="659"/>
      <c r="N63" s="659"/>
      <c r="O63" s="600"/>
      <c r="P63" s="660"/>
      <c r="Q63" s="661">
        <f>C63</f>
        <v>7.95</v>
      </c>
      <c r="R63" s="659"/>
      <c r="S63" s="600"/>
      <c r="T63" s="595"/>
      <c r="U63" s="595"/>
    </row>
    <row r="64" spans="1:23" ht="15" customHeight="1" x14ac:dyDescent="0.15">
      <c r="A64" s="674"/>
      <c r="B64" s="704" t="s">
        <v>407</v>
      </c>
      <c r="C64" s="603">
        <v>3.31</v>
      </c>
      <c r="D64" s="602">
        <v>5</v>
      </c>
      <c r="E64" s="602" t="s">
        <v>316</v>
      </c>
      <c r="F64" s="601" t="s">
        <v>316</v>
      </c>
      <c r="G64" s="600"/>
      <c r="H64" s="662"/>
      <c r="I64" s="661"/>
      <c r="J64" s="663"/>
      <c r="K64" s="660"/>
      <c r="L64" s="661"/>
      <c r="M64" s="659"/>
      <c r="N64" s="659"/>
      <c r="O64" s="600"/>
      <c r="P64" s="660"/>
      <c r="Q64" s="661">
        <f>C64</f>
        <v>3.31</v>
      </c>
      <c r="R64" s="659"/>
      <c r="S64" s="600"/>
      <c r="T64" s="595"/>
      <c r="U64" s="595"/>
    </row>
    <row r="65" spans="1:21" ht="15" customHeight="1" x14ac:dyDescent="0.15">
      <c r="A65" s="605" t="s">
        <v>406</v>
      </c>
      <c r="B65" s="604"/>
      <c r="C65" s="603">
        <v>73.099999999999994</v>
      </c>
      <c r="D65" s="602">
        <v>4</v>
      </c>
      <c r="E65" s="602" t="s">
        <v>316</v>
      </c>
      <c r="F65" s="601" t="s">
        <v>316</v>
      </c>
      <c r="G65" s="600"/>
      <c r="H65" s="662"/>
      <c r="I65" s="661"/>
      <c r="J65" s="663"/>
      <c r="K65" s="660"/>
      <c r="L65" s="661">
        <f>C65</f>
        <v>73.099999999999994</v>
      </c>
      <c r="M65" s="659"/>
      <c r="N65" s="659"/>
      <c r="O65" s="600"/>
      <c r="P65" s="660"/>
      <c r="Q65" s="661"/>
      <c r="R65" s="659"/>
      <c r="S65" s="600"/>
      <c r="T65" s="595"/>
      <c r="U65" s="595"/>
    </row>
    <row r="66" spans="1:21" ht="15" customHeight="1" x14ac:dyDescent="0.15">
      <c r="A66" s="605" t="s">
        <v>405</v>
      </c>
      <c r="B66" s="604"/>
      <c r="C66" s="603">
        <v>19.989999999999998</v>
      </c>
      <c r="D66" s="602">
        <v>3</v>
      </c>
      <c r="E66" s="602" t="s">
        <v>316</v>
      </c>
      <c r="F66" s="601" t="s">
        <v>316</v>
      </c>
      <c r="G66" s="600"/>
      <c r="H66" s="662"/>
      <c r="I66" s="661"/>
      <c r="J66" s="663"/>
      <c r="K66" s="660"/>
      <c r="L66" s="661">
        <f>C66</f>
        <v>19.989999999999998</v>
      </c>
      <c r="M66" s="659"/>
      <c r="N66" s="659"/>
      <c r="O66" s="600"/>
      <c r="P66" s="660"/>
      <c r="Q66" s="661"/>
      <c r="R66" s="659"/>
      <c r="S66" s="600"/>
      <c r="T66" s="595"/>
      <c r="U66" s="595"/>
    </row>
    <row r="67" spans="1:21" ht="15" customHeight="1" x14ac:dyDescent="0.15">
      <c r="A67" s="605" t="s">
        <v>404</v>
      </c>
      <c r="B67" s="604"/>
      <c r="C67" s="603">
        <v>41.36</v>
      </c>
      <c r="D67" s="602">
        <v>2</v>
      </c>
      <c r="E67" s="602" t="s">
        <v>316</v>
      </c>
      <c r="F67" s="601" t="s">
        <v>316</v>
      </c>
      <c r="G67" s="600"/>
      <c r="H67" s="662"/>
      <c r="I67" s="661">
        <f>C67</f>
        <v>41.36</v>
      </c>
      <c r="J67" s="663"/>
      <c r="K67" s="660"/>
      <c r="L67" s="659"/>
      <c r="M67" s="659"/>
      <c r="N67" s="659"/>
      <c r="O67" s="600"/>
      <c r="P67" s="660"/>
      <c r="Q67" s="661"/>
      <c r="R67" s="659"/>
      <c r="S67" s="600"/>
      <c r="T67" s="595"/>
      <c r="U67" s="595"/>
    </row>
    <row r="68" spans="1:21" ht="15" customHeight="1" x14ac:dyDescent="0.15">
      <c r="A68" s="605" t="s">
        <v>403</v>
      </c>
      <c r="B68" s="604"/>
      <c r="C68" s="603">
        <v>20.22</v>
      </c>
      <c r="D68" s="602">
        <v>2</v>
      </c>
      <c r="E68" s="602" t="s">
        <v>316</v>
      </c>
      <c r="F68" s="601" t="s">
        <v>316</v>
      </c>
      <c r="G68" s="600"/>
      <c r="H68" s="662"/>
      <c r="I68" s="661">
        <f>C68</f>
        <v>20.22</v>
      </c>
      <c r="J68" s="663"/>
      <c r="K68" s="660"/>
      <c r="L68" s="659"/>
      <c r="M68" s="659"/>
      <c r="N68" s="659"/>
      <c r="O68" s="600"/>
      <c r="P68" s="660"/>
      <c r="Q68" s="661"/>
      <c r="R68" s="659"/>
      <c r="S68" s="600"/>
      <c r="T68" s="595"/>
      <c r="U68" s="595"/>
    </row>
    <row r="69" spans="1:21" ht="15" customHeight="1" x14ac:dyDescent="0.15">
      <c r="A69" s="664" t="s">
        <v>402</v>
      </c>
      <c r="B69" s="696"/>
      <c r="C69" s="603">
        <v>22.38</v>
      </c>
      <c r="D69" s="602">
        <v>2</v>
      </c>
      <c r="E69" s="602" t="s">
        <v>316</v>
      </c>
      <c r="F69" s="601" t="s">
        <v>316</v>
      </c>
      <c r="G69" s="600"/>
      <c r="H69" s="662"/>
      <c r="I69" s="661">
        <f>C69</f>
        <v>22.38</v>
      </c>
      <c r="J69" s="663"/>
      <c r="K69" s="660"/>
      <c r="L69" s="659"/>
      <c r="M69" s="659"/>
      <c r="N69" s="659"/>
      <c r="O69" s="600"/>
      <c r="P69" s="660"/>
      <c r="Q69" s="659"/>
      <c r="R69" s="659"/>
      <c r="S69" s="600"/>
      <c r="T69" s="595"/>
      <c r="U69" s="595"/>
    </row>
    <row r="70" spans="1:21" ht="15" customHeight="1" x14ac:dyDescent="0.15">
      <c r="A70" s="664" t="s">
        <v>401</v>
      </c>
      <c r="B70" s="696"/>
      <c r="C70" s="603">
        <v>62.6</v>
      </c>
      <c r="D70" s="667"/>
      <c r="E70" s="602"/>
      <c r="F70" s="601"/>
      <c r="G70" s="600"/>
      <c r="H70" s="662"/>
      <c r="I70" s="661"/>
      <c r="J70" s="663"/>
      <c r="K70" s="660"/>
      <c r="L70" s="661"/>
      <c r="M70" s="659"/>
      <c r="N70" s="659"/>
      <c r="O70" s="600"/>
      <c r="P70" s="660"/>
      <c r="Q70" s="659"/>
      <c r="R70" s="659"/>
      <c r="S70" s="600"/>
      <c r="T70" s="595"/>
      <c r="U70" s="595"/>
    </row>
    <row r="71" spans="1:21" ht="15" customHeight="1" x14ac:dyDescent="0.15">
      <c r="A71" s="664" t="s">
        <v>400</v>
      </c>
      <c r="B71" s="696"/>
      <c r="C71" s="603">
        <v>23.13</v>
      </c>
      <c r="D71" s="667"/>
      <c r="E71" s="602"/>
      <c r="F71" s="601"/>
      <c r="G71" s="600"/>
      <c r="H71" s="662"/>
      <c r="I71" s="661"/>
      <c r="J71" s="663"/>
      <c r="K71" s="660"/>
      <c r="L71" s="661"/>
      <c r="M71" s="659"/>
      <c r="N71" s="659"/>
      <c r="O71" s="600"/>
      <c r="P71" s="660"/>
      <c r="Q71" s="659"/>
      <c r="R71" s="659"/>
      <c r="S71" s="600"/>
      <c r="T71" s="595"/>
      <c r="U71" s="595"/>
    </row>
    <row r="72" spans="1:21" ht="15" customHeight="1" x14ac:dyDescent="0.15">
      <c r="A72" s="664" t="s">
        <v>399</v>
      </c>
      <c r="B72" s="696"/>
      <c r="C72" s="603">
        <v>21.61</v>
      </c>
      <c r="D72" s="671">
        <v>2</v>
      </c>
      <c r="E72" s="602" t="s">
        <v>316</v>
      </c>
      <c r="F72" s="601" t="s">
        <v>316</v>
      </c>
      <c r="G72" s="600"/>
      <c r="H72" s="662"/>
      <c r="I72" s="661"/>
      <c r="J72" s="663"/>
      <c r="K72" s="660"/>
      <c r="L72" s="661"/>
      <c r="M72" s="659"/>
      <c r="N72" s="659"/>
      <c r="O72" s="600"/>
      <c r="P72" s="660"/>
      <c r="Q72" s="659"/>
      <c r="R72" s="659"/>
      <c r="S72" s="600"/>
      <c r="T72" s="595"/>
      <c r="U72" s="595"/>
    </row>
    <row r="73" spans="1:21" ht="15" customHeight="1" x14ac:dyDescent="0.15">
      <c r="A73" s="605" t="s">
        <v>398</v>
      </c>
      <c r="B73" s="237"/>
      <c r="C73" s="603">
        <v>34.270000000000003</v>
      </c>
      <c r="D73" s="602">
        <v>4</v>
      </c>
      <c r="E73" s="602" t="s">
        <v>316</v>
      </c>
      <c r="F73" s="601" t="s">
        <v>316</v>
      </c>
      <c r="G73" s="600"/>
      <c r="H73" s="662"/>
      <c r="I73" s="661"/>
      <c r="J73" s="663"/>
      <c r="K73" s="660"/>
      <c r="L73" s="661">
        <f>C73</f>
        <v>34.270000000000003</v>
      </c>
      <c r="M73" s="659"/>
      <c r="N73" s="659"/>
      <c r="O73" s="600"/>
      <c r="P73" s="660"/>
      <c r="Q73" s="659"/>
      <c r="R73" s="659"/>
      <c r="S73" s="600"/>
      <c r="T73" s="595"/>
      <c r="U73" s="595"/>
    </row>
    <row r="74" spans="1:21" ht="15" customHeight="1" x14ac:dyDescent="0.15">
      <c r="A74" s="700" t="s">
        <v>397</v>
      </c>
      <c r="B74" s="706"/>
      <c r="C74" s="603">
        <v>7.6</v>
      </c>
      <c r="D74" s="602">
        <v>2</v>
      </c>
      <c r="E74" s="602" t="s">
        <v>316</v>
      </c>
      <c r="F74" s="601" t="s">
        <v>316</v>
      </c>
      <c r="G74" s="600"/>
      <c r="H74" s="662"/>
      <c r="I74" s="661"/>
      <c r="J74" s="663"/>
      <c r="K74" s="660"/>
      <c r="L74" s="661">
        <f>C74</f>
        <v>7.6</v>
      </c>
      <c r="M74" s="659"/>
      <c r="N74" s="659"/>
      <c r="O74" s="600"/>
      <c r="P74" s="660"/>
      <c r="Q74" s="659"/>
      <c r="R74" s="659"/>
      <c r="S74" s="600"/>
      <c r="T74" s="595"/>
      <c r="U74" s="595"/>
    </row>
    <row r="75" spans="1:21" ht="15" customHeight="1" x14ac:dyDescent="0.15">
      <c r="A75" s="698"/>
      <c r="B75" s="697"/>
      <c r="C75" s="603">
        <v>48.14</v>
      </c>
      <c r="D75" s="602">
        <v>2</v>
      </c>
      <c r="E75" s="602" t="s">
        <v>316</v>
      </c>
      <c r="F75" s="601" t="s">
        <v>316</v>
      </c>
      <c r="G75" s="600"/>
      <c r="H75" s="662"/>
      <c r="I75" s="661"/>
      <c r="J75" s="663"/>
      <c r="K75" s="660"/>
      <c r="L75" s="661">
        <f>C75</f>
        <v>48.14</v>
      </c>
      <c r="M75" s="659"/>
      <c r="N75" s="659"/>
      <c r="O75" s="600"/>
      <c r="P75" s="660"/>
      <c r="Q75" s="659"/>
      <c r="R75" s="659"/>
      <c r="S75" s="600"/>
      <c r="T75" s="595"/>
      <c r="U75" s="595"/>
    </row>
    <row r="76" spans="1:21" ht="15" customHeight="1" x14ac:dyDescent="0.15">
      <c r="A76" s="664" t="s">
        <v>396</v>
      </c>
      <c r="B76" s="696"/>
      <c r="C76" s="603">
        <v>47.04</v>
      </c>
      <c r="D76" s="602">
        <v>2</v>
      </c>
      <c r="E76" s="602" t="s">
        <v>316</v>
      </c>
      <c r="F76" s="601" t="s">
        <v>316</v>
      </c>
      <c r="G76" s="600"/>
      <c r="H76" s="662"/>
      <c r="I76" s="661"/>
      <c r="J76" s="663"/>
      <c r="K76" s="660"/>
      <c r="L76" s="661">
        <f>C76</f>
        <v>47.04</v>
      </c>
      <c r="M76" s="659"/>
      <c r="N76" s="659"/>
      <c r="O76" s="600"/>
      <c r="P76" s="660"/>
      <c r="Q76" s="659"/>
      <c r="R76" s="659"/>
      <c r="S76" s="600"/>
      <c r="T76" s="595"/>
      <c r="U76" s="595"/>
    </row>
    <row r="77" spans="1:21" ht="15" customHeight="1" x14ac:dyDescent="0.15">
      <c r="A77" s="605" t="s">
        <v>395</v>
      </c>
      <c r="B77" s="705"/>
      <c r="C77" s="603">
        <v>21.51</v>
      </c>
      <c r="D77" s="602">
        <v>4</v>
      </c>
      <c r="E77" s="602" t="s">
        <v>316</v>
      </c>
      <c r="F77" s="601" t="s">
        <v>316</v>
      </c>
      <c r="G77" s="600"/>
      <c r="H77" s="662"/>
      <c r="I77" s="661"/>
      <c r="J77" s="663"/>
      <c r="K77" s="660"/>
      <c r="L77" s="661">
        <f>C77</f>
        <v>21.51</v>
      </c>
      <c r="M77" s="659"/>
      <c r="N77" s="659"/>
      <c r="O77" s="600"/>
      <c r="P77" s="660"/>
      <c r="Q77" s="659"/>
      <c r="R77" s="659"/>
      <c r="S77" s="600"/>
      <c r="T77" s="595"/>
      <c r="U77" s="595"/>
    </row>
    <row r="78" spans="1:21" ht="15" customHeight="1" x14ac:dyDescent="0.15">
      <c r="A78" s="664" t="s">
        <v>394</v>
      </c>
      <c r="B78" s="239"/>
      <c r="C78" s="603">
        <v>5.04</v>
      </c>
      <c r="D78" s="671">
        <v>2</v>
      </c>
      <c r="E78" s="602" t="s">
        <v>375</v>
      </c>
      <c r="F78" s="601" t="s">
        <v>375</v>
      </c>
      <c r="G78" s="600"/>
      <c r="H78" s="662"/>
      <c r="I78" s="661"/>
      <c r="J78" s="663"/>
      <c r="K78" s="660"/>
      <c r="L78" s="661"/>
      <c r="M78" s="659"/>
      <c r="N78" s="659"/>
      <c r="O78" s="600"/>
      <c r="P78" s="660"/>
      <c r="Q78" s="659"/>
      <c r="R78" s="659"/>
      <c r="S78" s="600"/>
      <c r="T78" s="595"/>
      <c r="U78" s="595"/>
    </row>
    <row r="79" spans="1:21" ht="15" customHeight="1" x14ac:dyDescent="0.15">
      <c r="A79" s="664" t="s">
        <v>393</v>
      </c>
      <c r="B79" s="239"/>
      <c r="C79" s="603">
        <v>16.47</v>
      </c>
      <c r="D79" s="671">
        <v>2</v>
      </c>
      <c r="E79" s="602" t="s">
        <v>375</v>
      </c>
      <c r="F79" s="601" t="s">
        <v>375</v>
      </c>
      <c r="G79" s="600"/>
      <c r="H79" s="662"/>
      <c r="I79" s="661"/>
      <c r="J79" s="663"/>
      <c r="K79" s="660"/>
      <c r="L79" s="661"/>
      <c r="M79" s="659"/>
      <c r="N79" s="659"/>
      <c r="O79" s="600"/>
      <c r="P79" s="660"/>
      <c r="Q79" s="659"/>
      <c r="R79" s="659"/>
      <c r="S79" s="600"/>
      <c r="T79" s="595"/>
      <c r="U79" s="595"/>
    </row>
    <row r="80" spans="1:21" ht="15" customHeight="1" x14ac:dyDescent="0.15">
      <c r="A80" s="664" t="s">
        <v>392</v>
      </c>
      <c r="B80" s="239"/>
      <c r="C80" s="603">
        <v>65.069999999999993</v>
      </c>
      <c r="D80" s="602">
        <v>4</v>
      </c>
      <c r="E80" s="602" t="s">
        <v>375</v>
      </c>
      <c r="F80" s="601" t="s">
        <v>375</v>
      </c>
      <c r="G80" s="600"/>
      <c r="H80" s="662"/>
      <c r="I80" s="661"/>
      <c r="J80" s="663"/>
      <c r="K80" s="660"/>
      <c r="L80" s="661">
        <f>C80</f>
        <v>65.069999999999993</v>
      </c>
      <c r="M80" s="659"/>
      <c r="N80" s="659"/>
      <c r="O80" s="600"/>
      <c r="P80" s="660"/>
      <c r="Q80" s="659"/>
      <c r="R80" s="659"/>
      <c r="S80" s="600"/>
      <c r="T80" s="595"/>
      <c r="U80" s="595"/>
    </row>
    <row r="81" spans="1:21" ht="15" customHeight="1" x14ac:dyDescent="0.15">
      <c r="A81" s="700" t="s">
        <v>391</v>
      </c>
      <c r="B81" s="242" t="s">
        <v>373</v>
      </c>
      <c r="C81" s="603">
        <v>8.44</v>
      </c>
      <c r="D81" s="671">
        <v>5</v>
      </c>
      <c r="E81" s="602" t="s">
        <v>372</v>
      </c>
      <c r="F81" s="601" t="s">
        <v>372</v>
      </c>
      <c r="G81" s="600"/>
      <c r="H81" s="662"/>
      <c r="I81" s="661"/>
      <c r="J81" s="663"/>
      <c r="K81" s="660"/>
      <c r="L81" s="659"/>
      <c r="M81" s="659"/>
      <c r="N81" s="659"/>
      <c r="O81" s="600"/>
      <c r="P81" s="660"/>
      <c r="Q81" s="661">
        <f>C81</f>
        <v>8.44</v>
      </c>
      <c r="R81" s="659"/>
      <c r="S81" s="600"/>
      <c r="T81" s="595"/>
      <c r="U81" s="595"/>
    </row>
    <row r="82" spans="1:21" ht="15" customHeight="1" x14ac:dyDescent="0.15">
      <c r="A82" s="698"/>
      <c r="B82" s="704" t="s">
        <v>371</v>
      </c>
      <c r="C82" s="603">
        <v>12.88</v>
      </c>
      <c r="D82" s="671">
        <v>5</v>
      </c>
      <c r="E82" s="602" t="s">
        <v>316</v>
      </c>
      <c r="F82" s="601" t="s">
        <v>316</v>
      </c>
      <c r="G82" s="600"/>
      <c r="H82" s="662"/>
      <c r="I82" s="661"/>
      <c r="J82" s="663"/>
      <c r="K82" s="660"/>
      <c r="L82" s="659"/>
      <c r="M82" s="659"/>
      <c r="N82" s="659"/>
      <c r="O82" s="600"/>
      <c r="P82" s="660"/>
      <c r="Q82" s="661">
        <f>C82</f>
        <v>12.88</v>
      </c>
      <c r="R82" s="659"/>
      <c r="S82" s="600"/>
      <c r="T82" s="595"/>
      <c r="U82" s="595"/>
    </row>
    <row r="83" spans="1:21" ht="15" customHeight="1" x14ac:dyDescent="0.15">
      <c r="A83" s="664" t="s">
        <v>390</v>
      </c>
      <c r="B83" s="696"/>
      <c r="C83" s="703" t="s">
        <v>389</v>
      </c>
      <c r="D83" s="602">
        <v>9</v>
      </c>
      <c r="E83" s="602" t="s">
        <v>316</v>
      </c>
      <c r="F83" s="601" t="s">
        <v>316</v>
      </c>
      <c r="G83" s="600"/>
      <c r="H83" s="662">
        <v>14.78</v>
      </c>
      <c r="I83" s="661"/>
      <c r="J83" s="663"/>
      <c r="K83" s="660"/>
      <c r="L83" s="661">
        <v>12.61</v>
      </c>
      <c r="M83" s="659"/>
      <c r="N83" s="659"/>
      <c r="O83" s="600"/>
      <c r="P83" s="660"/>
      <c r="Q83" s="659"/>
      <c r="R83" s="659"/>
      <c r="S83" s="600"/>
      <c r="T83" s="595"/>
      <c r="U83" s="595"/>
    </row>
    <row r="84" spans="1:21" ht="15" customHeight="1" x14ac:dyDescent="0.15">
      <c r="A84" s="702" t="s">
        <v>386</v>
      </c>
      <c r="B84" s="701"/>
      <c r="C84" s="603">
        <v>14.47</v>
      </c>
      <c r="D84" s="602">
        <v>6</v>
      </c>
      <c r="E84" s="602" t="s">
        <v>316</v>
      </c>
      <c r="F84" s="601" t="s">
        <v>316</v>
      </c>
      <c r="G84" s="600"/>
      <c r="H84" s="662"/>
      <c r="I84" s="661"/>
      <c r="J84" s="663"/>
      <c r="K84" s="660"/>
      <c r="L84" s="661">
        <f>C84</f>
        <v>14.47</v>
      </c>
      <c r="M84" s="659"/>
      <c r="N84" s="659"/>
      <c r="O84" s="600"/>
      <c r="P84" s="660"/>
      <c r="Q84" s="659"/>
      <c r="R84" s="659"/>
      <c r="S84" s="600"/>
      <c r="T84" s="595"/>
      <c r="U84" s="595"/>
    </row>
    <row r="85" spans="1:21" ht="15" customHeight="1" x14ac:dyDescent="0.15">
      <c r="A85" s="664" t="s">
        <v>388</v>
      </c>
      <c r="B85" s="696"/>
      <c r="C85" s="703" t="s">
        <v>387</v>
      </c>
      <c r="D85" s="602">
        <v>9</v>
      </c>
      <c r="E85" s="602" t="s">
        <v>316</v>
      </c>
      <c r="F85" s="601" t="s">
        <v>316</v>
      </c>
      <c r="G85" s="600"/>
      <c r="H85" s="662">
        <v>13.79</v>
      </c>
      <c r="I85" s="661"/>
      <c r="J85" s="663"/>
      <c r="K85" s="660"/>
      <c r="L85" s="661">
        <v>11.61</v>
      </c>
      <c r="M85" s="659"/>
      <c r="N85" s="659"/>
      <c r="O85" s="600"/>
      <c r="P85" s="660"/>
      <c r="Q85" s="659"/>
      <c r="R85" s="659"/>
      <c r="S85" s="600"/>
      <c r="T85" s="595"/>
      <c r="U85" s="595"/>
    </row>
    <row r="86" spans="1:21" ht="15" customHeight="1" x14ac:dyDescent="0.15">
      <c r="A86" s="702" t="s">
        <v>386</v>
      </c>
      <c r="B86" s="701"/>
      <c r="C86" s="603">
        <v>16.12</v>
      </c>
      <c r="D86" s="602">
        <v>6</v>
      </c>
      <c r="E86" s="602" t="s">
        <v>316</v>
      </c>
      <c r="F86" s="601" t="s">
        <v>316</v>
      </c>
      <c r="G86" s="600"/>
      <c r="H86" s="662"/>
      <c r="I86" s="661"/>
      <c r="J86" s="663"/>
      <c r="K86" s="660"/>
      <c r="L86" s="661">
        <f>C86</f>
        <v>16.12</v>
      </c>
      <c r="M86" s="659"/>
      <c r="N86" s="659"/>
      <c r="O86" s="600"/>
      <c r="P86" s="660"/>
      <c r="Q86" s="659"/>
      <c r="R86" s="659"/>
      <c r="S86" s="600"/>
      <c r="T86" s="595"/>
      <c r="U86" s="595"/>
    </row>
    <row r="87" spans="1:21" ht="15" customHeight="1" x14ac:dyDescent="0.15">
      <c r="A87" s="700" t="s">
        <v>385</v>
      </c>
      <c r="B87" s="699"/>
      <c r="C87" s="603">
        <v>37.5</v>
      </c>
      <c r="D87" s="602">
        <v>4</v>
      </c>
      <c r="E87" s="602" t="s">
        <v>316</v>
      </c>
      <c r="F87" s="601" t="s">
        <v>316</v>
      </c>
      <c r="G87" s="600"/>
      <c r="H87" s="662"/>
      <c r="I87" s="661"/>
      <c r="J87" s="663"/>
      <c r="K87" s="660"/>
      <c r="L87" s="661">
        <f>C87</f>
        <v>37.5</v>
      </c>
      <c r="M87" s="659"/>
      <c r="N87" s="659"/>
      <c r="O87" s="600"/>
      <c r="P87" s="660"/>
      <c r="Q87" s="659"/>
      <c r="R87" s="659"/>
      <c r="S87" s="600"/>
      <c r="T87" s="595"/>
      <c r="U87" s="595"/>
    </row>
    <row r="88" spans="1:21" ht="15" customHeight="1" x14ac:dyDescent="0.15">
      <c r="A88" s="698"/>
      <c r="B88" s="697"/>
      <c r="C88" s="603">
        <v>2.4500000000000002</v>
      </c>
      <c r="D88" s="602">
        <v>4</v>
      </c>
      <c r="E88" s="602" t="s">
        <v>316</v>
      </c>
      <c r="F88" s="601" t="s">
        <v>316</v>
      </c>
      <c r="G88" s="600"/>
      <c r="H88" s="662"/>
      <c r="I88" s="661"/>
      <c r="J88" s="663"/>
      <c r="K88" s="660"/>
      <c r="L88" s="661">
        <f>C88</f>
        <v>2.4500000000000002</v>
      </c>
      <c r="M88" s="659"/>
      <c r="N88" s="659"/>
      <c r="O88" s="600"/>
      <c r="P88" s="660"/>
      <c r="Q88" s="659"/>
      <c r="R88" s="659"/>
      <c r="S88" s="600"/>
      <c r="T88" s="595"/>
      <c r="U88" s="595"/>
    </row>
    <row r="89" spans="1:21" ht="15" customHeight="1" x14ac:dyDescent="0.15">
      <c r="A89" s="664" t="s">
        <v>384</v>
      </c>
      <c r="B89" s="696"/>
      <c r="C89" s="603">
        <v>19.75</v>
      </c>
      <c r="D89" s="602">
        <v>2</v>
      </c>
      <c r="E89" s="602" t="s">
        <v>316</v>
      </c>
      <c r="F89" s="601" t="s">
        <v>316</v>
      </c>
      <c r="G89" s="600"/>
      <c r="H89" s="662"/>
      <c r="I89" s="661"/>
      <c r="J89" s="663"/>
      <c r="K89" s="660"/>
      <c r="L89" s="661">
        <f>C89</f>
        <v>19.75</v>
      </c>
      <c r="M89" s="659"/>
      <c r="N89" s="659"/>
      <c r="O89" s="600"/>
      <c r="P89" s="660"/>
      <c r="Q89" s="659"/>
      <c r="R89" s="659"/>
      <c r="S89" s="600"/>
      <c r="T89" s="595"/>
      <c r="U89" s="595"/>
    </row>
    <row r="90" spans="1:21" ht="15" customHeight="1" x14ac:dyDescent="0.15">
      <c r="A90" s="664" t="s">
        <v>383</v>
      </c>
      <c r="B90" s="696"/>
      <c r="C90" s="603">
        <v>103.16</v>
      </c>
      <c r="D90" s="671">
        <v>2</v>
      </c>
      <c r="E90" s="602" t="s">
        <v>379</v>
      </c>
      <c r="F90" s="601" t="s">
        <v>379</v>
      </c>
      <c r="G90" s="600"/>
      <c r="H90" s="662"/>
      <c r="I90" s="661"/>
      <c r="J90" s="663"/>
      <c r="K90" s="660"/>
      <c r="L90" s="659"/>
      <c r="M90" s="659"/>
      <c r="N90" s="659"/>
      <c r="O90" s="600"/>
      <c r="P90" s="660"/>
      <c r="Q90" s="659"/>
      <c r="R90" s="659"/>
      <c r="S90" s="600"/>
      <c r="T90" s="595"/>
      <c r="U90" s="595"/>
    </row>
    <row r="91" spans="1:21" ht="15" customHeight="1" x14ac:dyDescent="0.15">
      <c r="A91" s="664" t="s">
        <v>382</v>
      </c>
      <c r="B91" s="696"/>
      <c r="C91" s="603">
        <v>6.6</v>
      </c>
      <c r="D91" s="667"/>
      <c r="E91" s="602" t="s">
        <v>379</v>
      </c>
      <c r="F91" s="601" t="s">
        <v>379</v>
      </c>
      <c r="G91" s="600"/>
      <c r="H91" s="662"/>
      <c r="I91" s="661"/>
      <c r="J91" s="663"/>
      <c r="K91" s="660"/>
      <c r="L91" s="661"/>
      <c r="M91" s="659"/>
      <c r="N91" s="659"/>
      <c r="O91" s="600"/>
      <c r="P91" s="660"/>
      <c r="Q91" s="659"/>
      <c r="R91" s="659"/>
      <c r="S91" s="600"/>
      <c r="T91" s="595"/>
      <c r="U91" s="595"/>
    </row>
    <row r="92" spans="1:21" ht="15" customHeight="1" x14ac:dyDescent="0.15">
      <c r="A92" s="664" t="s">
        <v>381</v>
      </c>
      <c r="B92" s="239"/>
      <c r="C92" s="592">
        <v>13.05</v>
      </c>
      <c r="D92" s="591">
        <v>8</v>
      </c>
      <c r="E92" s="591"/>
      <c r="F92" s="590"/>
      <c r="G92" s="589"/>
      <c r="H92" s="694"/>
      <c r="I92" s="693"/>
      <c r="J92" s="695"/>
      <c r="K92" s="694">
        <f>C92</f>
        <v>13.05</v>
      </c>
      <c r="L92" s="693"/>
      <c r="M92" s="691"/>
      <c r="N92" s="691"/>
      <c r="O92" s="589"/>
      <c r="P92" s="692"/>
      <c r="Q92" s="691"/>
      <c r="R92" s="691"/>
      <c r="S92" s="589"/>
      <c r="T92" s="584"/>
      <c r="U92" s="584"/>
    </row>
    <row r="93" spans="1:21" ht="15" customHeight="1" thickBot="1" x14ac:dyDescent="0.2">
      <c r="A93" s="658" t="s">
        <v>380</v>
      </c>
      <c r="B93" s="690"/>
      <c r="C93" s="656">
        <v>16.59</v>
      </c>
      <c r="D93" s="689">
        <v>2</v>
      </c>
      <c r="E93" s="655" t="s">
        <v>379</v>
      </c>
      <c r="F93" s="654" t="s">
        <v>379</v>
      </c>
      <c r="G93" s="648"/>
      <c r="H93" s="652"/>
      <c r="I93" s="651"/>
      <c r="J93" s="653"/>
      <c r="K93" s="650"/>
      <c r="L93" s="651"/>
      <c r="M93" s="649"/>
      <c r="N93" s="649"/>
      <c r="O93" s="648"/>
      <c r="P93" s="650"/>
      <c r="Q93" s="649"/>
      <c r="R93" s="649"/>
      <c r="S93" s="648"/>
      <c r="T93" s="688"/>
      <c r="U93" s="688"/>
    </row>
    <row r="94" spans="1:21" ht="21.75" customHeight="1" thickTop="1" thickBot="1" x14ac:dyDescent="0.2">
      <c r="A94" s="583" t="s">
        <v>311</v>
      </c>
      <c r="B94" s="582"/>
      <c r="C94" s="647">
        <f>SUM(C53:C93)</f>
        <v>1234.92</v>
      </c>
      <c r="D94" s="646"/>
      <c r="E94" s="646"/>
      <c r="F94" s="646"/>
      <c r="G94" s="644"/>
      <c r="H94" s="643">
        <f>SUM(H53:H93)</f>
        <v>30.02</v>
      </c>
      <c r="I94" s="642">
        <f>SUM(I53:I93)</f>
        <v>249.29999999999998</v>
      </c>
      <c r="J94" s="645"/>
      <c r="K94" s="642">
        <f>SUM(K53:K93)</f>
        <v>13.05</v>
      </c>
      <c r="L94" s="642">
        <f>SUM(L53:L93)</f>
        <v>431.22999999999996</v>
      </c>
      <c r="M94" s="642">
        <f>SUM(M53:M93)</f>
        <v>238.3</v>
      </c>
      <c r="N94" s="641"/>
      <c r="O94" s="644"/>
      <c r="P94" s="687"/>
      <c r="Q94" s="642">
        <f>SUM(Q53:Q93)</f>
        <v>54.65</v>
      </c>
      <c r="R94" s="641"/>
      <c r="S94" s="640"/>
      <c r="T94" s="639"/>
      <c r="U94" s="639"/>
    </row>
    <row r="95" spans="1:21" ht="21.75" customHeight="1" x14ac:dyDescent="0.15">
      <c r="A95" s="638"/>
      <c r="B95" s="638"/>
      <c r="C95" s="637"/>
      <c r="D95" s="636"/>
      <c r="E95" s="636"/>
      <c r="F95" s="636"/>
      <c r="G95" s="634"/>
      <c r="H95" s="635"/>
      <c r="I95" s="635"/>
      <c r="J95" s="635"/>
      <c r="K95" s="635"/>
      <c r="L95" s="635"/>
      <c r="M95" s="635"/>
      <c r="N95" s="634"/>
      <c r="O95" s="634"/>
      <c r="P95" s="634"/>
      <c r="Q95" s="635"/>
      <c r="R95" s="634"/>
      <c r="S95" s="634"/>
      <c r="T95" s="634"/>
      <c r="U95" s="634"/>
    </row>
    <row r="96" spans="1:21" ht="21.75" customHeight="1" thickBot="1" x14ac:dyDescent="0.2">
      <c r="A96" s="633" t="s">
        <v>378</v>
      </c>
      <c r="B96" s="633"/>
      <c r="C96" s="633"/>
      <c r="D96" s="633"/>
      <c r="E96" s="633"/>
      <c r="F96" s="633"/>
      <c r="G96" s="633"/>
      <c r="H96" s="633"/>
      <c r="I96" s="633"/>
      <c r="J96" s="633"/>
      <c r="K96" s="633"/>
      <c r="L96" s="633"/>
      <c r="M96" s="633"/>
      <c r="N96" s="633"/>
      <c r="O96" s="633"/>
      <c r="P96" s="633"/>
      <c r="Q96" s="633"/>
      <c r="R96" s="633"/>
      <c r="S96" s="633"/>
      <c r="T96" s="633"/>
      <c r="U96" s="633"/>
    </row>
    <row r="97" spans="1:23" ht="13.5" customHeight="1" x14ac:dyDescent="0.15">
      <c r="A97" s="435" t="s">
        <v>335</v>
      </c>
      <c r="B97" s="440"/>
      <c r="C97" s="440"/>
      <c r="D97" s="440" t="s">
        <v>334</v>
      </c>
      <c r="E97" s="440"/>
      <c r="F97" s="632"/>
      <c r="G97" s="434" t="s">
        <v>333</v>
      </c>
      <c r="H97" s="435" t="s">
        <v>332</v>
      </c>
      <c r="I97" s="440"/>
      <c r="J97" s="434"/>
      <c r="K97" s="435" t="s">
        <v>331</v>
      </c>
      <c r="L97" s="440"/>
      <c r="M97" s="440"/>
      <c r="N97" s="440"/>
      <c r="O97" s="434"/>
      <c r="P97" s="435" t="s">
        <v>330</v>
      </c>
      <c r="Q97" s="440"/>
      <c r="R97" s="440"/>
      <c r="S97" s="434"/>
      <c r="T97" s="424" t="s">
        <v>329</v>
      </c>
      <c r="U97" s="377"/>
      <c r="V97" s="244"/>
      <c r="W97" s="244"/>
    </row>
    <row r="98" spans="1:23" x14ac:dyDescent="0.15">
      <c r="A98" s="629"/>
      <c r="B98" s="627"/>
      <c r="C98" s="627"/>
      <c r="D98" s="627"/>
      <c r="E98" s="627"/>
      <c r="F98" s="631"/>
      <c r="G98" s="630"/>
      <c r="H98" s="625" t="s">
        <v>328</v>
      </c>
      <c r="I98" s="627" t="s">
        <v>327</v>
      </c>
      <c r="J98" s="630"/>
      <c r="K98" s="629"/>
      <c r="L98" s="627"/>
      <c r="M98" s="627"/>
      <c r="N98" s="627"/>
      <c r="O98" s="630"/>
      <c r="P98" s="629"/>
      <c r="Q98" s="627"/>
      <c r="R98" s="627"/>
      <c r="S98" s="630"/>
      <c r="T98" s="388"/>
      <c r="U98" s="388"/>
      <c r="V98" s="244"/>
      <c r="W98" s="244"/>
    </row>
    <row r="99" spans="1:23" x14ac:dyDescent="0.15">
      <c r="A99" s="629"/>
      <c r="B99" s="627"/>
      <c r="C99" s="627"/>
      <c r="D99" s="628" t="s">
        <v>326</v>
      </c>
      <c r="E99" s="627" t="s">
        <v>219</v>
      </c>
      <c r="F99" s="626" t="s">
        <v>325</v>
      </c>
      <c r="G99" s="398" t="s">
        <v>219</v>
      </c>
      <c r="H99" s="625" t="s">
        <v>323</v>
      </c>
      <c r="I99" s="245" t="s">
        <v>323</v>
      </c>
      <c r="J99" s="398"/>
      <c r="K99" s="625" t="s">
        <v>324</v>
      </c>
      <c r="L99" s="245" t="s">
        <v>323</v>
      </c>
      <c r="M99" s="245" t="s">
        <v>322</v>
      </c>
      <c r="N99" s="245"/>
      <c r="O99" s="398"/>
      <c r="P99" s="624" t="s">
        <v>321</v>
      </c>
      <c r="Q99" s="623" t="s">
        <v>320</v>
      </c>
      <c r="R99" s="245"/>
      <c r="S99" s="398"/>
      <c r="T99" s="388" t="s">
        <v>322</v>
      </c>
      <c r="U99" s="388"/>
      <c r="V99" s="244"/>
      <c r="W99" s="244"/>
    </row>
    <row r="100" spans="1:23" ht="14.25" thickBot="1" x14ac:dyDescent="0.2">
      <c r="A100" s="426"/>
      <c r="B100" s="428"/>
      <c r="C100" s="428"/>
      <c r="D100" s="428"/>
      <c r="E100" s="428"/>
      <c r="F100" s="427"/>
      <c r="G100" s="618" t="s">
        <v>236</v>
      </c>
      <c r="H100" s="622" t="s">
        <v>323</v>
      </c>
      <c r="I100" s="619" t="s">
        <v>323</v>
      </c>
      <c r="J100" s="618"/>
      <c r="K100" s="622" t="s">
        <v>324</v>
      </c>
      <c r="L100" s="619" t="s">
        <v>323</v>
      </c>
      <c r="M100" s="619" t="s">
        <v>323</v>
      </c>
      <c r="N100" s="619"/>
      <c r="O100" s="618"/>
      <c r="P100" s="621" t="s">
        <v>321</v>
      </c>
      <c r="Q100" s="620" t="s">
        <v>320</v>
      </c>
      <c r="R100" s="619"/>
      <c r="S100" s="618"/>
      <c r="T100" s="430"/>
      <c r="U100" s="430"/>
      <c r="V100" s="244"/>
      <c r="W100" s="244"/>
    </row>
    <row r="101" spans="1:23" ht="15" customHeight="1" x14ac:dyDescent="0.15">
      <c r="A101" s="669" t="s">
        <v>377</v>
      </c>
      <c r="B101" s="686"/>
      <c r="C101" s="685">
        <v>29.31</v>
      </c>
      <c r="D101" s="684">
        <v>2</v>
      </c>
      <c r="E101" s="614" t="s">
        <v>375</v>
      </c>
      <c r="F101" s="613" t="s">
        <v>375</v>
      </c>
      <c r="G101" s="678"/>
      <c r="H101" s="683"/>
      <c r="I101" s="682"/>
      <c r="J101" s="681"/>
      <c r="K101" s="680"/>
      <c r="L101" s="679"/>
      <c r="M101" s="679"/>
      <c r="N101" s="679"/>
      <c r="O101" s="678"/>
      <c r="P101" s="680"/>
      <c r="Q101" s="679"/>
      <c r="R101" s="679"/>
      <c r="S101" s="678"/>
      <c r="T101" s="677"/>
      <c r="U101" s="677"/>
    </row>
    <row r="102" spans="1:23" ht="15" customHeight="1" x14ac:dyDescent="0.15">
      <c r="A102" s="605" t="s">
        <v>376</v>
      </c>
      <c r="B102" s="604"/>
      <c r="C102" s="603">
        <v>59.06</v>
      </c>
      <c r="D102" s="671">
        <v>2</v>
      </c>
      <c r="E102" s="602" t="s">
        <v>375</v>
      </c>
      <c r="F102" s="601" t="s">
        <v>375</v>
      </c>
      <c r="G102" s="600"/>
      <c r="H102" s="662"/>
      <c r="I102" s="661"/>
      <c r="J102" s="663"/>
      <c r="K102" s="660"/>
      <c r="L102" s="659"/>
      <c r="M102" s="659"/>
      <c r="N102" s="659"/>
      <c r="O102" s="600"/>
      <c r="P102" s="660"/>
      <c r="Q102" s="659"/>
      <c r="R102" s="659"/>
      <c r="S102" s="600"/>
      <c r="T102" s="421"/>
      <c r="U102" s="421"/>
    </row>
    <row r="103" spans="1:23" ht="15" customHeight="1" x14ac:dyDescent="0.15">
      <c r="A103" s="605" t="s">
        <v>374</v>
      </c>
      <c r="B103" s="604"/>
      <c r="C103" s="603">
        <v>212.88</v>
      </c>
      <c r="D103" s="667"/>
      <c r="E103" s="602"/>
      <c r="F103" s="601"/>
      <c r="G103" s="600"/>
      <c r="H103" s="662"/>
      <c r="I103" s="661"/>
      <c r="J103" s="663"/>
      <c r="K103" s="660"/>
      <c r="L103" s="659"/>
      <c r="M103" s="659"/>
      <c r="N103" s="659"/>
      <c r="O103" s="600"/>
      <c r="P103" s="660"/>
      <c r="Q103" s="659"/>
      <c r="R103" s="659"/>
      <c r="S103" s="600"/>
      <c r="T103" s="421"/>
      <c r="U103" s="421"/>
    </row>
    <row r="104" spans="1:23" ht="15" customHeight="1" x14ac:dyDescent="0.15">
      <c r="A104" s="594" t="s">
        <v>367</v>
      </c>
      <c r="B104" s="673" t="s">
        <v>373</v>
      </c>
      <c r="C104" s="603">
        <v>39.130000000000003</v>
      </c>
      <c r="D104" s="671">
        <v>5</v>
      </c>
      <c r="E104" s="602" t="s">
        <v>372</v>
      </c>
      <c r="F104" s="601" t="s">
        <v>372</v>
      </c>
      <c r="G104" s="600"/>
      <c r="H104" s="662"/>
      <c r="I104" s="661"/>
      <c r="J104" s="663"/>
      <c r="K104" s="660"/>
      <c r="L104" s="659"/>
      <c r="M104" s="659"/>
      <c r="N104" s="659"/>
      <c r="O104" s="600"/>
      <c r="P104" s="660"/>
      <c r="Q104" s="659"/>
      <c r="R104" s="659"/>
      <c r="S104" s="600"/>
      <c r="T104" s="421"/>
      <c r="U104" s="421"/>
    </row>
    <row r="105" spans="1:23" ht="15" customHeight="1" x14ac:dyDescent="0.15">
      <c r="A105" s="674"/>
      <c r="B105" s="673" t="s">
        <v>371</v>
      </c>
      <c r="C105" s="603">
        <v>24.98</v>
      </c>
      <c r="D105" s="671">
        <v>5</v>
      </c>
      <c r="E105" s="602" t="s">
        <v>316</v>
      </c>
      <c r="F105" s="601" t="s">
        <v>316</v>
      </c>
      <c r="G105" s="600"/>
      <c r="H105" s="662"/>
      <c r="I105" s="661"/>
      <c r="J105" s="663"/>
      <c r="K105" s="660"/>
      <c r="L105" s="659"/>
      <c r="M105" s="659"/>
      <c r="N105" s="659"/>
      <c r="O105" s="600"/>
      <c r="P105" s="660"/>
      <c r="Q105" s="659"/>
      <c r="R105" s="659"/>
      <c r="S105" s="600"/>
      <c r="T105" s="421"/>
      <c r="U105" s="421"/>
    </row>
    <row r="106" spans="1:23" ht="15" customHeight="1" x14ac:dyDescent="0.15">
      <c r="A106" s="605" t="s">
        <v>370</v>
      </c>
      <c r="B106" s="604"/>
      <c r="C106" s="603">
        <v>20.79</v>
      </c>
      <c r="D106" s="667"/>
      <c r="E106" s="602"/>
      <c r="F106" s="601"/>
      <c r="G106" s="600"/>
      <c r="H106" s="662"/>
      <c r="I106" s="661"/>
      <c r="J106" s="663"/>
      <c r="K106" s="660"/>
      <c r="L106" s="661"/>
      <c r="M106" s="659"/>
      <c r="N106" s="659"/>
      <c r="O106" s="600"/>
      <c r="P106" s="660"/>
      <c r="Q106" s="659"/>
      <c r="R106" s="659"/>
      <c r="S106" s="600"/>
      <c r="T106" s="421"/>
      <c r="U106" s="421"/>
    </row>
    <row r="107" spans="1:23" ht="15" customHeight="1" x14ac:dyDescent="0.15">
      <c r="A107" s="605" t="s">
        <v>369</v>
      </c>
      <c r="B107" s="604"/>
      <c r="C107" s="603">
        <v>827.4</v>
      </c>
      <c r="D107" s="602">
        <v>4</v>
      </c>
      <c r="E107" s="602"/>
      <c r="F107" s="601"/>
      <c r="G107" s="600"/>
      <c r="H107" s="662"/>
      <c r="I107" s="661"/>
      <c r="J107" s="663"/>
      <c r="K107" s="662">
        <f>C107</f>
        <v>827.4</v>
      </c>
      <c r="L107" s="661"/>
      <c r="M107" s="659"/>
      <c r="N107" s="659"/>
      <c r="O107" s="600"/>
      <c r="P107" s="660"/>
      <c r="Q107" s="659"/>
      <c r="R107" s="659"/>
      <c r="S107" s="600"/>
      <c r="T107" s="421"/>
      <c r="U107" s="421"/>
    </row>
    <row r="108" spans="1:23" ht="15" customHeight="1" x14ac:dyDescent="0.15">
      <c r="A108" s="605" t="s">
        <v>348</v>
      </c>
      <c r="B108" s="604"/>
      <c r="C108" s="603">
        <v>13.05</v>
      </c>
      <c r="D108" s="602">
        <v>8</v>
      </c>
      <c r="E108" s="602"/>
      <c r="F108" s="601"/>
      <c r="G108" s="600"/>
      <c r="H108" s="662"/>
      <c r="I108" s="661"/>
      <c r="J108" s="663"/>
      <c r="K108" s="662">
        <f>C108</f>
        <v>13.05</v>
      </c>
      <c r="L108" s="661"/>
      <c r="M108" s="659"/>
      <c r="N108" s="659"/>
      <c r="O108" s="600"/>
      <c r="P108" s="660"/>
      <c r="Q108" s="659"/>
      <c r="R108" s="659"/>
      <c r="S108" s="600"/>
      <c r="T108" s="421"/>
      <c r="U108" s="421"/>
    </row>
    <row r="109" spans="1:23" ht="15" customHeight="1" x14ac:dyDescent="0.15">
      <c r="A109" s="605" t="s">
        <v>368</v>
      </c>
      <c r="B109" s="604"/>
      <c r="C109" s="603"/>
      <c r="D109" s="671">
        <v>5</v>
      </c>
      <c r="E109" s="602" t="s">
        <v>316</v>
      </c>
      <c r="F109" s="601" t="s">
        <v>316</v>
      </c>
      <c r="G109" s="600"/>
      <c r="H109" s="662"/>
      <c r="I109" s="661"/>
      <c r="J109" s="663"/>
      <c r="K109" s="660"/>
      <c r="L109" s="661"/>
      <c r="M109" s="659"/>
      <c r="N109" s="659"/>
      <c r="O109" s="600"/>
      <c r="P109" s="660"/>
      <c r="Q109" s="659"/>
      <c r="R109" s="659"/>
      <c r="S109" s="600"/>
      <c r="T109" s="421"/>
      <c r="U109" s="421"/>
    </row>
    <row r="110" spans="1:23" ht="15" customHeight="1" x14ac:dyDescent="0.15">
      <c r="A110" s="594" t="s">
        <v>367</v>
      </c>
      <c r="B110" s="673" t="s">
        <v>366</v>
      </c>
      <c r="C110" s="603">
        <v>18.55</v>
      </c>
      <c r="D110" s="671">
        <v>5</v>
      </c>
      <c r="E110" s="602" t="s">
        <v>316</v>
      </c>
      <c r="F110" s="601" t="s">
        <v>316</v>
      </c>
      <c r="G110" s="600"/>
      <c r="H110" s="662"/>
      <c r="I110" s="661"/>
      <c r="J110" s="663"/>
      <c r="K110" s="660"/>
      <c r="L110" s="661"/>
      <c r="M110" s="659"/>
      <c r="N110" s="659"/>
      <c r="O110" s="600"/>
      <c r="P110" s="660"/>
      <c r="Q110" s="659"/>
      <c r="R110" s="659"/>
      <c r="S110" s="600"/>
      <c r="T110" s="421"/>
      <c r="U110" s="421"/>
    </row>
    <row r="111" spans="1:23" ht="15" customHeight="1" x14ac:dyDescent="0.15">
      <c r="A111" s="675"/>
      <c r="B111" s="673" t="s">
        <v>365</v>
      </c>
      <c r="C111" s="603">
        <v>15.65</v>
      </c>
      <c r="D111" s="671">
        <v>5</v>
      </c>
      <c r="E111" s="602" t="s">
        <v>316</v>
      </c>
      <c r="F111" s="601" t="s">
        <v>316</v>
      </c>
      <c r="G111" s="600"/>
      <c r="H111" s="662"/>
      <c r="I111" s="661"/>
      <c r="J111" s="663"/>
      <c r="K111" s="660"/>
      <c r="L111" s="661"/>
      <c r="M111" s="659"/>
      <c r="N111" s="659"/>
      <c r="O111" s="600"/>
      <c r="P111" s="660"/>
      <c r="Q111" s="659"/>
      <c r="R111" s="659"/>
      <c r="S111" s="600"/>
      <c r="T111" s="421"/>
      <c r="U111" s="421"/>
    </row>
    <row r="112" spans="1:23" ht="15" customHeight="1" x14ac:dyDescent="0.15">
      <c r="A112" s="675"/>
      <c r="B112" s="673" t="s">
        <v>364</v>
      </c>
      <c r="C112" s="603">
        <v>18.55</v>
      </c>
      <c r="D112" s="671">
        <v>5</v>
      </c>
      <c r="E112" s="602" t="s">
        <v>316</v>
      </c>
      <c r="F112" s="601" t="s">
        <v>316</v>
      </c>
      <c r="G112" s="600"/>
      <c r="H112" s="662"/>
      <c r="I112" s="661"/>
      <c r="J112" s="663"/>
      <c r="K112" s="660"/>
      <c r="L112" s="661"/>
      <c r="M112" s="659"/>
      <c r="N112" s="659"/>
      <c r="O112" s="600"/>
      <c r="P112" s="660"/>
      <c r="Q112" s="659"/>
      <c r="R112" s="659"/>
      <c r="S112" s="600"/>
      <c r="T112" s="421"/>
      <c r="U112" s="421"/>
    </row>
    <row r="113" spans="1:21" ht="15" customHeight="1" x14ac:dyDescent="0.15">
      <c r="A113" s="675"/>
      <c r="B113" s="673" t="s">
        <v>363</v>
      </c>
      <c r="C113" s="603">
        <v>36.32</v>
      </c>
      <c r="D113" s="671">
        <v>5</v>
      </c>
      <c r="E113" s="602" t="s">
        <v>316</v>
      </c>
      <c r="F113" s="601" t="s">
        <v>316</v>
      </c>
      <c r="G113" s="600"/>
      <c r="H113" s="662"/>
      <c r="I113" s="661"/>
      <c r="J113" s="663"/>
      <c r="K113" s="660"/>
      <c r="L113" s="661"/>
      <c r="M113" s="659"/>
      <c r="N113" s="659"/>
      <c r="O113" s="600"/>
      <c r="P113" s="660"/>
      <c r="Q113" s="659"/>
      <c r="R113" s="659"/>
      <c r="S113" s="600"/>
      <c r="T113" s="421"/>
      <c r="U113" s="421"/>
    </row>
    <row r="114" spans="1:21" ht="15" customHeight="1" x14ac:dyDescent="0.15">
      <c r="A114" s="675"/>
      <c r="B114" s="673" t="s">
        <v>362</v>
      </c>
      <c r="C114" s="603">
        <v>24.35</v>
      </c>
      <c r="D114" s="671">
        <v>5</v>
      </c>
      <c r="E114" s="602" t="s">
        <v>316</v>
      </c>
      <c r="F114" s="601" t="s">
        <v>316</v>
      </c>
      <c r="G114" s="600"/>
      <c r="H114" s="662"/>
      <c r="I114" s="661"/>
      <c r="J114" s="663"/>
      <c r="K114" s="660"/>
      <c r="L114" s="661"/>
      <c r="M114" s="659"/>
      <c r="N114" s="659"/>
      <c r="O114" s="600"/>
      <c r="P114" s="660"/>
      <c r="Q114" s="661"/>
      <c r="R114" s="659"/>
      <c r="S114" s="600"/>
      <c r="T114" s="421"/>
      <c r="U114" s="421"/>
    </row>
    <row r="115" spans="1:21" ht="15" customHeight="1" x14ac:dyDescent="0.15">
      <c r="A115" s="675"/>
      <c r="B115" s="676" t="s">
        <v>361</v>
      </c>
      <c r="C115" s="603">
        <v>10.7</v>
      </c>
      <c r="D115" s="671">
        <v>5</v>
      </c>
      <c r="E115" s="602" t="s">
        <v>316</v>
      </c>
      <c r="F115" s="601" t="s">
        <v>316</v>
      </c>
      <c r="G115" s="600"/>
      <c r="H115" s="662"/>
      <c r="I115" s="661"/>
      <c r="J115" s="663"/>
      <c r="K115" s="660"/>
      <c r="L115" s="659"/>
      <c r="M115" s="659"/>
      <c r="N115" s="659"/>
      <c r="O115" s="600"/>
      <c r="P115" s="660"/>
      <c r="Q115" s="661"/>
      <c r="R115" s="659"/>
      <c r="S115" s="600"/>
      <c r="T115" s="421"/>
      <c r="U115" s="421"/>
    </row>
    <row r="116" spans="1:21" ht="15" customHeight="1" x14ac:dyDescent="0.15">
      <c r="A116" s="675"/>
      <c r="B116" s="676" t="s">
        <v>360</v>
      </c>
      <c r="C116" s="603">
        <v>8.64</v>
      </c>
      <c r="D116" s="602">
        <v>5</v>
      </c>
      <c r="E116" s="602" t="s">
        <v>316</v>
      </c>
      <c r="F116" s="601" t="s">
        <v>316</v>
      </c>
      <c r="G116" s="600"/>
      <c r="H116" s="662"/>
      <c r="I116" s="661"/>
      <c r="J116" s="663"/>
      <c r="K116" s="660"/>
      <c r="L116" s="659"/>
      <c r="M116" s="659"/>
      <c r="N116" s="659"/>
      <c r="O116" s="600"/>
      <c r="P116" s="662">
        <f>C116</f>
        <v>8.64</v>
      </c>
      <c r="Q116" s="661"/>
      <c r="R116" s="659"/>
      <c r="S116" s="600"/>
      <c r="T116" s="421"/>
      <c r="U116" s="421"/>
    </row>
    <row r="117" spans="1:21" ht="15" customHeight="1" x14ac:dyDescent="0.15">
      <c r="A117" s="675"/>
      <c r="B117" s="673" t="s">
        <v>359</v>
      </c>
      <c r="C117" s="603">
        <v>18.55</v>
      </c>
      <c r="D117" s="602">
        <v>5</v>
      </c>
      <c r="E117" s="602" t="s">
        <v>316</v>
      </c>
      <c r="F117" s="601" t="s">
        <v>316</v>
      </c>
      <c r="G117" s="600"/>
      <c r="H117" s="662"/>
      <c r="I117" s="661"/>
      <c r="J117" s="663"/>
      <c r="K117" s="660"/>
      <c r="L117" s="659"/>
      <c r="M117" s="659"/>
      <c r="N117" s="659"/>
      <c r="O117" s="600"/>
      <c r="P117" s="662">
        <f>C117</f>
        <v>18.55</v>
      </c>
      <c r="Q117" s="661"/>
      <c r="R117" s="659"/>
      <c r="S117" s="600"/>
      <c r="T117" s="421"/>
      <c r="U117" s="421"/>
    </row>
    <row r="118" spans="1:21" ht="15" customHeight="1" x14ac:dyDescent="0.15">
      <c r="A118" s="675"/>
      <c r="B118" s="673" t="s">
        <v>358</v>
      </c>
      <c r="C118" s="603">
        <v>36.22</v>
      </c>
      <c r="D118" s="602">
        <v>5</v>
      </c>
      <c r="E118" s="602" t="s">
        <v>316</v>
      </c>
      <c r="F118" s="601" t="s">
        <v>316</v>
      </c>
      <c r="G118" s="600"/>
      <c r="H118" s="662"/>
      <c r="I118" s="661"/>
      <c r="J118" s="663"/>
      <c r="K118" s="660"/>
      <c r="L118" s="659"/>
      <c r="M118" s="659"/>
      <c r="N118" s="659"/>
      <c r="O118" s="600"/>
      <c r="P118" s="662">
        <f>C118</f>
        <v>36.22</v>
      </c>
      <c r="Q118" s="659"/>
      <c r="R118" s="659"/>
      <c r="S118" s="600"/>
      <c r="T118" s="421"/>
      <c r="U118" s="421"/>
    </row>
    <row r="119" spans="1:21" ht="15" customHeight="1" x14ac:dyDescent="0.15">
      <c r="A119" s="675"/>
      <c r="B119" s="673" t="s">
        <v>357</v>
      </c>
      <c r="C119" s="603">
        <v>18.55</v>
      </c>
      <c r="D119" s="671">
        <v>5</v>
      </c>
      <c r="E119" s="602" t="s">
        <v>316</v>
      </c>
      <c r="F119" s="601" t="s">
        <v>316</v>
      </c>
      <c r="G119" s="600"/>
      <c r="H119" s="662"/>
      <c r="I119" s="661"/>
      <c r="J119" s="663"/>
      <c r="K119" s="660"/>
      <c r="L119" s="661"/>
      <c r="M119" s="659"/>
      <c r="N119" s="659"/>
      <c r="O119" s="600"/>
      <c r="P119" s="660"/>
      <c r="Q119" s="659"/>
      <c r="R119" s="659"/>
      <c r="S119" s="600"/>
      <c r="T119" s="421"/>
      <c r="U119" s="421"/>
    </row>
    <row r="120" spans="1:21" ht="15" customHeight="1" x14ac:dyDescent="0.15">
      <c r="A120" s="675"/>
      <c r="B120" s="673" t="s">
        <v>356</v>
      </c>
      <c r="C120" s="603">
        <v>22.46</v>
      </c>
      <c r="D120" s="671">
        <v>5</v>
      </c>
      <c r="E120" s="602" t="s">
        <v>316</v>
      </c>
      <c r="F120" s="601" t="s">
        <v>316</v>
      </c>
      <c r="G120" s="600"/>
      <c r="H120" s="662"/>
      <c r="I120" s="661"/>
      <c r="J120" s="663"/>
      <c r="K120" s="660"/>
      <c r="L120" s="661"/>
      <c r="M120" s="659"/>
      <c r="N120" s="659"/>
      <c r="O120" s="600"/>
      <c r="P120" s="660"/>
      <c r="Q120" s="659"/>
      <c r="R120" s="659"/>
      <c r="S120" s="600"/>
      <c r="T120" s="421"/>
      <c r="U120" s="421"/>
    </row>
    <row r="121" spans="1:21" ht="15" customHeight="1" x14ac:dyDescent="0.15">
      <c r="A121" s="674"/>
      <c r="B121" s="673" t="s">
        <v>355</v>
      </c>
      <c r="C121" s="603">
        <v>18.55</v>
      </c>
      <c r="D121" s="671">
        <v>5</v>
      </c>
      <c r="E121" s="602" t="s">
        <v>316</v>
      </c>
      <c r="F121" s="601" t="s">
        <v>316</v>
      </c>
      <c r="G121" s="600"/>
      <c r="H121" s="662"/>
      <c r="I121" s="661"/>
      <c r="J121" s="663"/>
      <c r="K121" s="660"/>
      <c r="L121" s="661"/>
      <c r="M121" s="659"/>
      <c r="N121" s="659"/>
      <c r="O121" s="600"/>
      <c r="P121" s="660"/>
      <c r="Q121" s="659"/>
      <c r="R121" s="659"/>
      <c r="S121" s="600"/>
      <c r="T121" s="421"/>
      <c r="U121" s="421"/>
    </row>
    <row r="122" spans="1:21" ht="15" customHeight="1" x14ac:dyDescent="0.15">
      <c r="A122" s="594" t="s">
        <v>354</v>
      </c>
      <c r="B122" s="670"/>
      <c r="C122" s="603">
        <v>25.34</v>
      </c>
      <c r="D122" s="671">
        <v>4</v>
      </c>
      <c r="E122" s="602" t="s">
        <v>316</v>
      </c>
      <c r="F122" s="601" t="s">
        <v>316</v>
      </c>
      <c r="G122" s="600"/>
      <c r="H122" s="662"/>
      <c r="I122" s="661"/>
      <c r="J122" s="663"/>
      <c r="K122" s="660"/>
      <c r="L122" s="661"/>
      <c r="M122" s="659"/>
      <c r="N122" s="659"/>
      <c r="O122" s="600"/>
      <c r="P122" s="660"/>
      <c r="Q122" s="659"/>
      <c r="R122" s="659"/>
      <c r="S122" s="600"/>
      <c r="T122" s="421"/>
      <c r="U122" s="421"/>
    </row>
    <row r="123" spans="1:21" ht="15" customHeight="1" x14ac:dyDescent="0.15">
      <c r="A123" s="669" t="s">
        <v>346</v>
      </c>
      <c r="B123" s="668"/>
      <c r="C123" s="603"/>
      <c r="D123" s="667"/>
      <c r="E123" s="602"/>
      <c r="F123" s="601"/>
      <c r="G123" s="600"/>
      <c r="H123" s="662"/>
      <c r="I123" s="661"/>
      <c r="J123" s="663"/>
      <c r="K123" s="660"/>
      <c r="L123" s="661"/>
      <c r="M123" s="659"/>
      <c r="N123" s="659"/>
      <c r="O123" s="600"/>
      <c r="P123" s="660"/>
      <c r="Q123" s="659"/>
      <c r="R123" s="659"/>
      <c r="S123" s="600"/>
      <c r="T123" s="421"/>
      <c r="U123" s="421"/>
    </row>
    <row r="124" spans="1:21" ht="15" customHeight="1" x14ac:dyDescent="0.15">
      <c r="A124" s="594" t="s">
        <v>352</v>
      </c>
      <c r="B124" s="670"/>
      <c r="C124" s="603">
        <v>279.18</v>
      </c>
      <c r="D124" s="602">
        <v>4</v>
      </c>
      <c r="E124" s="602" t="s">
        <v>316</v>
      </c>
      <c r="F124" s="601" t="s">
        <v>316</v>
      </c>
      <c r="G124" s="600"/>
      <c r="H124" s="662"/>
      <c r="I124" s="661"/>
      <c r="J124" s="663"/>
      <c r="K124" s="662">
        <f>C124</f>
        <v>279.18</v>
      </c>
      <c r="L124" s="659"/>
      <c r="M124" s="659"/>
      <c r="N124" s="659"/>
      <c r="O124" s="600"/>
      <c r="P124" s="660"/>
      <c r="Q124" s="659"/>
      <c r="R124" s="659"/>
      <c r="S124" s="600"/>
      <c r="T124" s="421"/>
      <c r="U124" s="421"/>
    </row>
    <row r="125" spans="1:21" ht="15" customHeight="1" x14ac:dyDescent="0.15">
      <c r="A125" s="669" t="s">
        <v>353</v>
      </c>
      <c r="B125" s="668"/>
      <c r="C125" s="672"/>
      <c r="D125" s="667"/>
      <c r="E125" s="602"/>
      <c r="F125" s="601"/>
      <c r="G125" s="600"/>
      <c r="H125" s="662"/>
      <c r="I125" s="661"/>
      <c r="J125" s="663"/>
      <c r="K125" s="660"/>
      <c r="L125" s="659"/>
      <c r="M125" s="659"/>
      <c r="N125" s="659"/>
      <c r="O125" s="600"/>
      <c r="P125" s="660"/>
      <c r="Q125" s="659"/>
      <c r="R125" s="659"/>
      <c r="S125" s="600"/>
      <c r="T125" s="421"/>
      <c r="U125" s="421"/>
    </row>
    <row r="126" spans="1:21" ht="15" customHeight="1" x14ac:dyDescent="0.15">
      <c r="A126" s="594" t="s">
        <v>352</v>
      </c>
      <c r="B126" s="670"/>
      <c r="C126" s="603">
        <v>252.45</v>
      </c>
      <c r="D126" s="602">
        <v>4</v>
      </c>
      <c r="E126" s="602" t="s">
        <v>316</v>
      </c>
      <c r="F126" s="601" t="s">
        <v>316</v>
      </c>
      <c r="G126" s="600"/>
      <c r="H126" s="662"/>
      <c r="I126" s="661"/>
      <c r="J126" s="663"/>
      <c r="K126" s="662">
        <f>C126</f>
        <v>252.45</v>
      </c>
      <c r="L126" s="659"/>
      <c r="M126" s="659"/>
      <c r="N126" s="659"/>
      <c r="O126" s="600"/>
      <c r="P126" s="660"/>
      <c r="Q126" s="659"/>
      <c r="R126" s="659"/>
      <c r="S126" s="600"/>
      <c r="T126" s="421"/>
      <c r="U126" s="421"/>
    </row>
    <row r="127" spans="1:21" ht="15" customHeight="1" x14ac:dyDescent="0.15">
      <c r="A127" s="669" t="s">
        <v>351</v>
      </c>
      <c r="B127" s="668"/>
      <c r="C127" s="603"/>
      <c r="D127" s="667"/>
      <c r="E127" s="602"/>
      <c r="F127" s="601"/>
      <c r="G127" s="600"/>
      <c r="H127" s="662"/>
      <c r="I127" s="661"/>
      <c r="J127" s="663"/>
      <c r="K127" s="660"/>
      <c r="L127" s="661"/>
      <c r="M127" s="659"/>
      <c r="N127" s="659"/>
      <c r="O127" s="600"/>
      <c r="P127" s="660"/>
      <c r="Q127" s="659"/>
      <c r="R127" s="659"/>
      <c r="S127" s="600"/>
      <c r="T127" s="421"/>
      <c r="U127" s="421"/>
    </row>
    <row r="128" spans="1:21" ht="15" customHeight="1" x14ac:dyDescent="0.15">
      <c r="A128" s="605" t="s">
        <v>350</v>
      </c>
      <c r="B128" s="604"/>
      <c r="C128" s="603">
        <v>15.2</v>
      </c>
      <c r="D128" s="602">
        <v>8</v>
      </c>
      <c r="E128" s="602" t="s">
        <v>316</v>
      </c>
      <c r="F128" s="601" t="s">
        <v>316</v>
      </c>
      <c r="G128" s="600"/>
      <c r="H128" s="662"/>
      <c r="I128" s="661"/>
      <c r="J128" s="663"/>
      <c r="K128" s="662">
        <f>C128</f>
        <v>15.2</v>
      </c>
      <c r="L128" s="661"/>
      <c r="M128" s="659"/>
      <c r="N128" s="659"/>
      <c r="O128" s="600"/>
      <c r="P128" s="660"/>
      <c r="Q128" s="659"/>
      <c r="R128" s="659"/>
      <c r="S128" s="600"/>
      <c r="T128" s="421"/>
      <c r="U128" s="421"/>
    </row>
    <row r="129" spans="1:21" ht="15" customHeight="1" x14ac:dyDescent="0.15">
      <c r="A129" s="605" t="s">
        <v>349</v>
      </c>
      <c r="B129" s="604"/>
      <c r="C129" s="603">
        <v>57.86</v>
      </c>
      <c r="D129" s="602">
        <v>2</v>
      </c>
      <c r="E129" s="602" t="s">
        <v>316</v>
      </c>
      <c r="F129" s="601" t="s">
        <v>316</v>
      </c>
      <c r="G129" s="600"/>
      <c r="H129" s="662"/>
      <c r="I129" s="661"/>
      <c r="J129" s="663"/>
      <c r="K129" s="662">
        <f>C129</f>
        <v>57.86</v>
      </c>
      <c r="L129" s="659"/>
      <c r="M129" s="659"/>
      <c r="N129" s="659"/>
      <c r="O129" s="600"/>
      <c r="P129" s="660"/>
      <c r="Q129" s="659"/>
      <c r="R129" s="659"/>
      <c r="S129" s="600"/>
      <c r="T129" s="421"/>
      <c r="U129" s="421"/>
    </row>
    <row r="130" spans="1:21" ht="15" customHeight="1" x14ac:dyDescent="0.15">
      <c r="A130" s="605" t="s">
        <v>348</v>
      </c>
      <c r="B130" s="604"/>
      <c r="C130" s="603">
        <v>15.2</v>
      </c>
      <c r="D130" s="602">
        <v>8</v>
      </c>
      <c r="E130" s="602" t="s">
        <v>316</v>
      </c>
      <c r="F130" s="601" t="s">
        <v>316</v>
      </c>
      <c r="G130" s="600"/>
      <c r="H130" s="662"/>
      <c r="I130" s="661"/>
      <c r="J130" s="663"/>
      <c r="K130" s="662">
        <f>C130</f>
        <v>15.2</v>
      </c>
      <c r="L130" s="659"/>
      <c r="M130" s="659"/>
      <c r="N130" s="659"/>
      <c r="O130" s="600"/>
      <c r="P130" s="660"/>
      <c r="Q130" s="659"/>
      <c r="R130" s="659"/>
      <c r="S130" s="600"/>
      <c r="T130" s="421"/>
      <c r="U130" s="421"/>
    </row>
    <row r="131" spans="1:21" ht="15" customHeight="1" x14ac:dyDescent="0.15">
      <c r="A131" s="594" t="s">
        <v>347</v>
      </c>
      <c r="B131" s="670"/>
      <c r="C131" s="603">
        <v>25.28</v>
      </c>
      <c r="D131" s="671">
        <v>4</v>
      </c>
      <c r="E131" s="602" t="s">
        <v>316</v>
      </c>
      <c r="F131" s="601" t="s">
        <v>316</v>
      </c>
      <c r="G131" s="600"/>
      <c r="H131" s="662"/>
      <c r="I131" s="661"/>
      <c r="J131" s="663"/>
      <c r="K131" s="662"/>
      <c r="L131" s="659"/>
      <c r="M131" s="659"/>
      <c r="N131" s="659"/>
      <c r="O131" s="600"/>
      <c r="P131" s="660"/>
      <c r="Q131" s="659"/>
      <c r="R131" s="659"/>
      <c r="S131" s="600"/>
      <c r="T131" s="421"/>
      <c r="U131" s="421"/>
    </row>
    <row r="132" spans="1:21" ht="15" customHeight="1" x14ac:dyDescent="0.15">
      <c r="A132" s="669" t="s">
        <v>346</v>
      </c>
      <c r="B132" s="668"/>
      <c r="C132" s="603"/>
      <c r="D132" s="667"/>
      <c r="E132" s="602"/>
      <c r="F132" s="601"/>
      <c r="G132" s="600"/>
      <c r="H132" s="662"/>
      <c r="I132" s="661"/>
      <c r="J132" s="663"/>
      <c r="K132" s="660"/>
      <c r="L132" s="659"/>
      <c r="M132" s="659"/>
      <c r="N132" s="659"/>
      <c r="O132" s="600"/>
      <c r="P132" s="660"/>
      <c r="Q132" s="659"/>
      <c r="R132" s="659"/>
      <c r="S132" s="600"/>
      <c r="T132" s="421"/>
      <c r="U132" s="421"/>
    </row>
    <row r="133" spans="1:21" ht="15" customHeight="1" x14ac:dyDescent="0.15">
      <c r="A133" s="594" t="s">
        <v>345</v>
      </c>
      <c r="B133" s="670"/>
      <c r="C133" s="603">
        <v>286</v>
      </c>
      <c r="D133" s="602">
        <v>8</v>
      </c>
      <c r="E133" s="602" t="s">
        <v>316</v>
      </c>
      <c r="F133" s="601"/>
      <c r="G133" s="600"/>
      <c r="H133" s="662"/>
      <c r="I133" s="661"/>
      <c r="J133" s="663"/>
      <c r="K133" s="662">
        <f>C133</f>
        <v>286</v>
      </c>
      <c r="L133" s="659"/>
      <c r="M133" s="659"/>
      <c r="N133" s="659"/>
      <c r="O133" s="600"/>
      <c r="P133" s="660"/>
      <c r="Q133" s="659"/>
      <c r="R133" s="659"/>
      <c r="S133" s="600"/>
      <c r="T133" s="421"/>
      <c r="U133" s="421"/>
    </row>
    <row r="134" spans="1:21" ht="15" customHeight="1" x14ac:dyDescent="0.15">
      <c r="A134" s="669" t="s">
        <v>344</v>
      </c>
      <c r="B134" s="668"/>
      <c r="C134" s="603"/>
      <c r="D134" s="667"/>
      <c r="E134" s="602"/>
      <c r="F134" s="601"/>
      <c r="G134" s="600"/>
      <c r="H134" s="662"/>
      <c r="I134" s="661"/>
      <c r="J134" s="663"/>
      <c r="K134" s="660"/>
      <c r="L134" s="659"/>
      <c r="M134" s="659"/>
      <c r="N134" s="659"/>
      <c r="O134" s="600"/>
      <c r="P134" s="660"/>
      <c r="Q134" s="659"/>
      <c r="R134" s="659"/>
      <c r="S134" s="600"/>
      <c r="T134" s="421"/>
      <c r="U134" s="421"/>
    </row>
    <row r="135" spans="1:21" ht="15" customHeight="1" x14ac:dyDescent="0.15">
      <c r="A135" s="605" t="s">
        <v>343</v>
      </c>
      <c r="B135" s="604"/>
      <c r="C135" s="603">
        <v>132.19</v>
      </c>
      <c r="D135" s="602">
        <v>8</v>
      </c>
      <c r="E135" s="602" t="s">
        <v>316</v>
      </c>
      <c r="F135" s="601"/>
      <c r="G135" s="600"/>
      <c r="H135" s="662"/>
      <c r="I135" s="661"/>
      <c r="J135" s="663"/>
      <c r="K135" s="662">
        <f>C135</f>
        <v>132.19</v>
      </c>
      <c r="L135" s="659"/>
      <c r="M135" s="659"/>
      <c r="N135" s="659"/>
      <c r="O135" s="600"/>
      <c r="P135" s="660"/>
      <c r="Q135" s="659"/>
      <c r="R135" s="659"/>
      <c r="S135" s="600"/>
      <c r="T135" s="421"/>
      <c r="U135" s="421"/>
    </row>
    <row r="136" spans="1:21" ht="15" customHeight="1" x14ac:dyDescent="0.15">
      <c r="A136" s="605" t="s">
        <v>342</v>
      </c>
      <c r="B136" s="604"/>
      <c r="C136" s="603">
        <v>111.32</v>
      </c>
      <c r="D136" s="602">
        <v>8</v>
      </c>
      <c r="E136" s="602" t="s">
        <v>316</v>
      </c>
      <c r="F136" s="601"/>
      <c r="G136" s="600"/>
      <c r="H136" s="662"/>
      <c r="I136" s="661"/>
      <c r="J136" s="663"/>
      <c r="K136" s="662">
        <f>C136</f>
        <v>111.32</v>
      </c>
      <c r="L136" s="661"/>
      <c r="M136" s="659"/>
      <c r="N136" s="659"/>
      <c r="O136" s="600"/>
      <c r="P136" s="660"/>
      <c r="Q136" s="659"/>
      <c r="R136" s="659"/>
      <c r="S136" s="600"/>
      <c r="T136" s="421"/>
      <c r="U136" s="421"/>
    </row>
    <row r="137" spans="1:21" ht="15" customHeight="1" x14ac:dyDescent="0.15">
      <c r="A137" s="605" t="s">
        <v>341</v>
      </c>
      <c r="B137" s="604"/>
      <c r="C137" s="603">
        <v>1377.49</v>
      </c>
      <c r="D137" s="602">
        <v>4</v>
      </c>
      <c r="E137" s="602" t="s">
        <v>316</v>
      </c>
      <c r="F137" s="601"/>
      <c r="G137" s="600"/>
      <c r="H137" s="662"/>
      <c r="I137" s="661"/>
      <c r="J137" s="663"/>
      <c r="K137" s="662">
        <f>C137</f>
        <v>1377.49</v>
      </c>
      <c r="L137" s="659"/>
      <c r="M137" s="659"/>
      <c r="N137" s="659"/>
      <c r="O137" s="600"/>
      <c r="P137" s="660"/>
      <c r="Q137" s="659"/>
      <c r="R137" s="659"/>
      <c r="S137" s="600"/>
      <c r="T137" s="421"/>
      <c r="U137" s="421"/>
    </row>
    <row r="138" spans="1:21" ht="15" customHeight="1" x14ac:dyDescent="0.15">
      <c r="A138" s="666" t="s">
        <v>340</v>
      </c>
      <c r="B138" s="665"/>
      <c r="C138" s="603">
        <v>145.80000000000001</v>
      </c>
      <c r="D138" s="602">
        <v>4</v>
      </c>
      <c r="E138" s="602" t="s">
        <v>316</v>
      </c>
      <c r="F138" s="601"/>
      <c r="G138" s="600"/>
      <c r="H138" s="662"/>
      <c r="I138" s="661"/>
      <c r="J138" s="663"/>
      <c r="K138" s="662">
        <f>C138</f>
        <v>145.80000000000001</v>
      </c>
      <c r="L138" s="659"/>
      <c r="M138" s="659"/>
      <c r="N138" s="659"/>
      <c r="O138" s="600"/>
      <c r="P138" s="660"/>
      <c r="Q138" s="659"/>
      <c r="R138" s="659"/>
      <c r="S138" s="600"/>
      <c r="T138" s="421"/>
      <c r="U138" s="421"/>
    </row>
    <row r="139" spans="1:21" ht="15" customHeight="1" x14ac:dyDescent="0.15">
      <c r="A139" s="666" t="s">
        <v>339</v>
      </c>
      <c r="B139" s="665"/>
      <c r="C139" s="603">
        <v>87</v>
      </c>
      <c r="D139" s="602">
        <v>4</v>
      </c>
      <c r="E139" s="602" t="s">
        <v>316</v>
      </c>
      <c r="F139" s="601"/>
      <c r="G139" s="600"/>
      <c r="H139" s="662"/>
      <c r="I139" s="661"/>
      <c r="J139" s="663"/>
      <c r="K139" s="662">
        <f>C139</f>
        <v>87</v>
      </c>
      <c r="L139" s="659"/>
      <c r="M139" s="659"/>
      <c r="N139" s="659"/>
      <c r="O139" s="600"/>
      <c r="P139" s="660"/>
      <c r="Q139" s="659"/>
      <c r="R139" s="659"/>
      <c r="S139" s="600"/>
      <c r="T139" s="421"/>
      <c r="U139" s="421"/>
    </row>
    <row r="140" spans="1:21" ht="15" customHeight="1" x14ac:dyDescent="0.15">
      <c r="A140" s="664" t="s">
        <v>338</v>
      </c>
      <c r="B140" s="239"/>
      <c r="C140" s="603">
        <v>56.52</v>
      </c>
      <c r="D140" s="602">
        <v>4</v>
      </c>
      <c r="E140" s="602" t="s">
        <v>316</v>
      </c>
      <c r="F140" s="601"/>
      <c r="G140" s="600"/>
      <c r="H140" s="662"/>
      <c r="I140" s="661"/>
      <c r="J140" s="663"/>
      <c r="K140" s="662">
        <f>C140</f>
        <v>56.52</v>
      </c>
      <c r="L140" s="661"/>
      <c r="M140" s="659"/>
      <c r="N140" s="659"/>
      <c r="O140" s="600"/>
      <c r="P140" s="660"/>
      <c r="Q140" s="659"/>
      <c r="R140" s="659"/>
      <c r="S140" s="600"/>
      <c r="T140" s="421"/>
      <c r="U140" s="421"/>
    </row>
    <row r="141" spans="1:21" ht="15" customHeight="1" thickBot="1" x14ac:dyDescent="0.2">
      <c r="A141" s="658" t="s">
        <v>337</v>
      </c>
      <c r="B141" s="657"/>
      <c r="C141" s="656">
        <v>1494.3</v>
      </c>
      <c r="D141" s="655">
        <v>8</v>
      </c>
      <c r="E141" s="655" t="s">
        <v>316</v>
      </c>
      <c r="F141" s="654"/>
      <c r="G141" s="648"/>
      <c r="H141" s="652"/>
      <c r="I141" s="651"/>
      <c r="J141" s="653"/>
      <c r="K141" s="652">
        <f>C141</f>
        <v>1494.3</v>
      </c>
      <c r="L141" s="651"/>
      <c r="M141" s="649"/>
      <c r="N141" s="649"/>
      <c r="O141" s="648"/>
      <c r="P141" s="650"/>
      <c r="Q141" s="649"/>
      <c r="R141" s="649"/>
      <c r="S141" s="648"/>
      <c r="T141" s="420"/>
      <c r="U141" s="420"/>
    </row>
    <row r="142" spans="1:21" ht="21.75" customHeight="1" thickTop="1" thickBot="1" x14ac:dyDescent="0.2">
      <c r="A142" s="583" t="s">
        <v>311</v>
      </c>
      <c r="B142" s="582"/>
      <c r="C142" s="647">
        <f>SUM(C101:C141)</f>
        <v>5834.8200000000006</v>
      </c>
      <c r="D142" s="646"/>
      <c r="E142" s="646"/>
      <c r="F142" s="646"/>
      <c r="G142" s="644"/>
      <c r="H142" s="643"/>
      <c r="I142" s="642"/>
      <c r="J142" s="645"/>
      <c r="K142" s="643">
        <f>SUM(K101:K141)</f>
        <v>5150.96</v>
      </c>
      <c r="L142" s="642"/>
      <c r="M142" s="641"/>
      <c r="N142" s="641"/>
      <c r="O142" s="644"/>
      <c r="P142" s="643">
        <f>SUM(P101:P141)</f>
        <v>63.41</v>
      </c>
      <c r="Q142" s="642"/>
      <c r="R142" s="641"/>
      <c r="S142" s="640"/>
      <c r="T142" s="639"/>
      <c r="U142" s="639"/>
    </row>
    <row r="143" spans="1:21" ht="21.75" customHeight="1" x14ac:dyDescent="0.15">
      <c r="A143" s="638"/>
      <c r="B143" s="638"/>
      <c r="C143" s="637"/>
      <c r="D143" s="636"/>
      <c r="E143" s="636"/>
      <c r="F143" s="636"/>
      <c r="G143" s="634"/>
      <c r="H143" s="635"/>
      <c r="I143" s="635"/>
      <c r="J143" s="635"/>
      <c r="K143" s="635"/>
      <c r="L143" s="635"/>
      <c r="M143" s="634"/>
      <c r="N143" s="634"/>
      <c r="O143" s="634"/>
      <c r="P143" s="635"/>
      <c r="Q143" s="635"/>
      <c r="R143" s="634"/>
      <c r="S143" s="634"/>
      <c r="T143" s="634"/>
      <c r="U143" s="634"/>
    </row>
    <row r="144" spans="1:21" ht="21.75" customHeight="1" thickBot="1" x14ac:dyDescent="0.2">
      <c r="A144" s="633" t="s">
        <v>336</v>
      </c>
      <c r="B144" s="633"/>
      <c r="C144" s="633"/>
      <c r="D144" s="633"/>
      <c r="E144" s="633"/>
      <c r="F144" s="633"/>
      <c r="G144" s="633"/>
      <c r="H144" s="633"/>
      <c r="I144" s="633"/>
      <c r="J144" s="633"/>
      <c r="K144" s="633"/>
      <c r="L144" s="633"/>
      <c r="M144" s="633"/>
      <c r="N144" s="633"/>
      <c r="O144" s="633"/>
      <c r="P144" s="633"/>
      <c r="Q144" s="633"/>
      <c r="R144" s="633"/>
      <c r="S144" s="633"/>
      <c r="T144" s="633"/>
      <c r="U144" s="633"/>
    </row>
    <row r="145" spans="1:23" ht="13.5" customHeight="1" x14ac:dyDescent="0.15">
      <c r="A145" s="435" t="s">
        <v>335</v>
      </c>
      <c r="B145" s="440"/>
      <c r="C145" s="440"/>
      <c r="D145" s="440" t="s">
        <v>334</v>
      </c>
      <c r="E145" s="440"/>
      <c r="F145" s="632"/>
      <c r="G145" s="434" t="s">
        <v>333</v>
      </c>
      <c r="H145" s="435" t="s">
        <v>332</v>
      </c>
      <c r="I145" s="440"/>
      <c r="J145" s="434"/>
      <c r="K145" s="435" t="s">
        <v>331</v>
      </c>
      <c r="L145" s="440"/>
      <c r="M145" s="440"/>
      <c r="N145" s="440"/>
      <c r="O145" s="434"/>
      <c r="P145" s="435" t="s">
        <v>330</v>
      </c>
      <c r="Q145" s="440"/>
      <c r="R145" s="440"/>
      <c r="S145" s="434"/>
      <c r="T145" s="424" t="s">
        <v>329</v>
      </c>
      <c r="U145" s="377"/>
      <c r="V145" s="244"/>
      <c r="W145" s="244"/>
    </row>
    <row r="146" spans="1:23" x14ac:dyDescent="0.15">
      <c r="A146" s="629"/>
      <c r="B146" s="627"/>
      <c r="C146" s="627"/>
      <c r="D146" s="627"/>
      <c r="E146" s="627"/>
      <c r="F146" s="631"/>
      <c r="G146" s="630"/>
      <c r="H146" s="625" t="s">
        <v>328</v>
      </c>
      <c r="I146" s="627" t="s">
        <v>327</v>
      </c>
      <c r="J146" s="630"/>
      <c r="K146" s="629"/>
      <c r="L146" s="627"/>
      <c r="M146" s="627"/>
      <c r="N146" s="627"/>
      <c r="O146" s="630"/>
      <c r="P146" s="629"/>
      <c r="Q146" s="627"/>
      <c r="R146" s="627"/>
      <c r="S146" s="630"/>
      <c r="T146" s="388"/>
      <c r="U146" s="388"/>
      <c r="V146" s="244"/>
      <c r="W146" s="244"/>
    </row>
    <row r="147" spans="1:23" x14ac:dyDescent="0.15">
      <c r="A147" s="629"/>
      <c r="B147" s="627"/>
      <c r="C147" s="627"/>
      <c r="D147" s="628" t="s">
        <v>326</v>
      </c>
      <c r="E147" s="627" t="s">
        <v>219</v>
      </c>
      <c r="F147" s="626" t="s">
        <v>325</v>
      </c>
      <c r="G147" s="398" t="s">
        <v>219</v>
      </c>
      <c r="H147" s="625" t="s">
        <v>323</v>
      </c>
      <c r="I147" s="245" t="s">
        <v>323</v>
      </c>
      <c r="J147" s="398"/>
      <c r="K147" s="625" t="s">
        <v>324</v>
      </c>
      <c r="L147" s="245" t="s">
        <v>323</v>
      </c>
      <c r="M147" s="245" t="s">
        <v>322</v>
      </c>
      <c r="N147" s="245"/>
      <c r="O147" s="398"/>
      <c r="P147" s="624" t="s">
        <v>321</v>
      </c>
      <c r="Q147" s="623" t="s">
        <v>320</v>
      </c>
      <c r="R147" s="245"/>
      <c r="S147" s="398"/>
      <c r="T147" s="388" t="s">
        <v>322</v>
      </c>
      <c r="U147" s="388"/>
      <c r="V147" s="244"/>
      <c r="W147" s="244"/>
    </row>
    <row r="148" spans="1:23" ht="14.25" thickBot="1" x14ac:dyDescent="0.2">
      <c r="A148" s="426"/>
      <c r="B148" s="428"/>
      <c r="C148" s="428"/>
      <c r="D148" s="428"/>
      <c r="E148" s="428"/>
      <c r="F148" s="427"/>
      <c r="G148" s="618" t="s">
        <v>236</v>
      </c>
      <c r="H148" s="622" t="s">
        <v>323</v>
      </c>
      <c r="I148" s="619" t="s">
        <v>323</v>
      </c>
      <c r="J148" s="618"/>
      <c r="K148" s="622" t="s">
        <v>324</v>
      </c>
      <c r="L148" s="619" t="s">
        <v>323</v>
      </c>
      <c r="M148" s="619" t="s">
        <v>322</v>
      </c>
      <c r="N148" s="619"/>
      <c r="O148" s="618"/>
      <c r="P148" s="621" t="s">
        <v>321</v>
      </c>
      <c r="Q148" s="620" t="s">
        <v>320</v>
      </c>
      <c r="R148" s="619"/>
      <c r="S148" s="618"/>
      <c r="T148" s="430"/>
      <c r="U148" s="430"/>
      <c r="V148" s="244"/>
      <c r="W148" s="244"/>
    </row>
    <row r="149" spans="1:23" ht="15" customHeight="1" x14ac:dyDescent="0.15">
      <c r="A149" s="617" t="s">
        <v>319</v>
      </c>
      <c r="B149" s="616"/>
      <c r="C149" s="615">
        <v>1494.3</v>
      </c>
      <c r="D149" s="614">
        <v>8</v>
      </c>
      <c r="E149" s="614" t="s">
        <v>316</v>
      </c>
      <c r="F149" s="613"/>
      <c r="G149" s="612"/>
      <c r="H149" s="611"/>
      <c r="I149" s="610"/>
      <c r="J149" s="609"/>
      <c r="K149" s="611">
        <f>C149</f>
        <v>1494.3</v>
      </c>
      <c r="L149" s="610"/>
      <c r="M149" s="610"/>
      <c r="N149" s="610"/>
      <c r="O149" s="609"/>
      <c r="P149" s="611"/>
      <c r="Q149" s="610"/>
      <c r="R149" s="610"/>
      <c r="S149" s="609"/>
      <c r="T149" s="608"/>
      <c r="U149" s="607"/>
    </row>
    <row r="150" spans="1:23" ht="15" customHeight="1" x14ac:dyDescent="0.15">
      <c r="A150" s="605" t="s">
        <v>318</v>
      </c>
      <c r="B150" s="604"/>
      <c r="C150" s="603">
        <v>1942.9</v>
      </c>
      <c r="D150" s="602">
        <v>8</v>
      </c>
      <c r="E150" s="602" t="s">
        <v>316</v>
      </c>
      <c r="F150" s="601"/>
      <c r="G150" s="600"/>
      <c r="H150" s="599"/>
      <c r="I150" s="598"/>
      <c r="J150" s="597"/>
      <c r="K150" s="599">
        <f>C150</f>
        <v>1942.9</v>
      </c>
      <c r="L150" s="598"/>
      <c r="M150" s="598"/>
      <c r="N150" s="598"/>
      <c r="O150" s="597"/>
      <c r="P150" s="599"/>
      <c r="Q150" s="598"/>
      <c r="R150" s="598"/>
      <c r="S150" s="597"/>
      <c r="T150" s="596"/>
      <c r="U150" s="595"/>
    </row>
    <row r="151" spans="1:23" ht="15" customHeight="1" x14ac:dyDescent="0.15">
      <c r="A151" s="605" t="s">
        <v>317</v>
      </c>
      <c r="B151" s="604"/>
      <c r="C151" s="603">
        <v>1957.3</v>
      </c>
      <c r="D151" s="602">
        <v>8</v>
      </c>
      <c r="E151" s="602" t="s">
        <v>316</v>
      </c>
      <c r="F151" s="601"/>
      <c r="G151" s="600"/>
      <c r="H151" s="599"/>
      <c r="I151" s="598"/>
      <c r="J151" s="597"/>
      <c r="K151" s="599">
        <f>C151</f>
        <v>1957.3</v>
      </c>
      <c r="L151" s="598"/>
      <c r="M151" s="598"/>
      <c r="N151" s="598"/>
      <c r="O151" s="597"/>
      <c r="P151" s="599"/>
      <c r="Q151" s="598"/>
      <c r="R151" s="598"/>
      <c r="S151" s="597"/>
      <c r="T151" s="596"/>
      <c r="U151" s="595"/>
    </row>
    <row r="152" spans="1:23" ht="15" customHeight="1" x14ac:dyDescent="0.15">
      <c r="A152" s="605" t="s">
        <v>315</v>
      </c>
      <c r="B152" s="604"/>
      <c r="C152" s="603"/>
      <c r="D152" s="606"/>
      <c r="E152" s="602"/>
      <c r="F152" s="601"/>
      <c r="G152" s="600"/>
      <c r="H152" s="599"/>
      <c r="I152" s="598"/>
      <c r="J152" s="597"/>
      <c r="K152" s="599"/>
      <c r="L152" s="598"/>
      <c r="M152" s="598"/>
      <c r="N152" s="598"/>
      <c r="O152" s="597"/>
      <c r="P152" s="599"/>
      <c r="Q152" s="598"/>
      <c r="R152" s="598"/>
      <c r="S152" s="597"/>
      <c r="T152" s="596"/>
      <c r="U152" s="595"/>
    </row>
    <row r="153" spans="1:23" ht="15" customHeight="1" x14ac:dyDescent="0.15">
      <c r="A153" s="605" t="s">
        <v>314</v>
      </c>
      <c r="B153" s="604"/>
      <c r="C153" s="603">
        <v>204</v>
      </c>
      <c r="D153" s="602">
        <v>10</v>
      </c>
      <c r="E153" s="602"/>
      <c r="F153" s="601"/>
      <c r="G153" s="600"/>
      <c r="H153" s="599"/>
      <c r="I153" s="598"/>
      <c r="J153" s="597"/>
      <c r="K153" s="599"/>
      <c r="L153" s="598" t="s">
        <v>236</v>
      </c>
      <c r="M153" s="598"/>
      <c r="N153" s="598"/>
      <c r="O153" s="597"/>
      <c r="P153" s="599"/>
      <c r="Q153" s="598"/>
      <c r="R153" s="598"/>
      <c r="S153" s="597"/>
      <c r="T153" s="596">
        <f>C153</f>
        <v>204</v>
      </c>
      <c r="U153" s="595"/>
    </row>
    <row r="154" spans="1:23" ht="15" customHeight="1" x14ac:dyDescent="0.15">
      <c r="A154" s="605" t="s">
        <v>313</v>
      </c>
      <c r="B154" s="604"/>
      <c r="C154" s="603">
        <v>112.4</v>
      </c>
      <c r="D154" s="602">
        <v>10</v>
      </c>
      <c r="E154" s="602"/>
      <c r="F154" s="601"/>
      <c r="G154" s="600"/>
      <c r="H154" s="599"/>
      <c r="I154" s="598"/>
      <c r="J154" s="597"/>
      <c r="K154" s="599"/>
      <c r="L154" s="598">
        <f>K124++K126+K128+K129+K130+K107+K108+K92</f>
        <v>1473.3899999999999</v>
      </c>
      <c r="M154" s="598"/>
      <c r="N154" s="598"/>
      <c r="O154" s="597"/>
      <c r="P154" s="599"/>
      <c r="Q154" s="598"/>
      <c r="R154" s="598"/>
      <c r="S154" s="597"/>
      <c r="T154" s="596">
        <f>C154</f>
        <v>112.4</v>
      </c>
      <c r="U154" s="595"/>
    </row>
    <row r="155" spans="1:23" ht="15" customHeight="1" thickBot="1" x14ac:dyDescent="0.2">
      <c r="A155" s="594" t="s">
        <v>312</v>
      </c>
      <c r="B155" s="593"/>
      <c r="C155" s="592">
        <v>35</v>
      </c>
      <c r="D155" s="591">
        <v>10</v>
      </c>
      <c r="E155" s="591"/>
      <c r="F155" s="590"/>
      <c r="G155" s="589"/>
      <c r="H155" s="588"/>
      <c r="I155" s="587"/>
      <c r="J155" s="586"/>
      <c r="K155" s="588"/>
      <c r="L155" s="587"/>
      <c r="M155" s="587"/>
      <c r="N155" s="587"/>
      <c r="O155" s="586"/>
      <c r="P155" s="588"/>
      <c r="Q155" s="587"/>
      <c r="R155" s="587"/>
      <c r="S155" s="586"/>
      <c r="T155" s="585">
        <f>C155</f>
        <v>35</v>
      </c>
      <c r="U155" s="584"/>
    </row>
    <row r="156" spans="1:23" ht="21.75" customHeight="1" thickTop="1" thickBot="1" x14ac:dyDescent="0.2">
      <c r="A156" s="583" t="s">
        <v>311</v>
      </c>
      <c r="B156" s="582"/>
      <c r="C156" s="581">
        <f>SUM(C149:C155)</f>
        <v>5745.9</v>
      </c>
      <c r="D156" s="580"/>
      <c r="E156" s="580"/>
      <c r="F156" s="579"/>
      <c r="G156" s="578"/>
      <c r="H156" s="576"/>
      <c r="I156" s="575"/>
      <c r="J156" s="574"/>
      <c r="K156" s="577">
        <f>SUM(K149:K155)</f>
        <v>5394.5</v>
      </c>
      <c r="L156" s="575"/>
      <c r="M156" s="575"/>
      <c r="N156" s="575"/>
      <c r="O156" s="574"/>
      <c r="P156" s="576"/>
      <c r="Q156" s="575"/>
      <c r="R156" s="575"/>
      <c r="S156" s="574"/>
      <c r="T156" s="573">
        <f>SUM(T149:T155)</f>
        <v>351.4</v>
      </c>
      <c r="U156" s="572"/>
    </row>
    <row r="157" spans="1:23" ht="21.75" customHeight="1" thickBot="1" x14ac:dyDescent="0.2">
      <c r="A157" s="571" t="s">
        <v>310</v>
      </c>
      <c r="B157" s="570"/>
      <c r="C157" s="569">
        <f>C47+C94+C142+C156</f>
        <v>14365.19</v>
      </c>
      <c r="D157" s="568"/>
      <c r="E157" s="568"/>
      <c r="F157" s="567"/>
      <c r="G157" s="566"/>
      <c r="H157" s="565">
        <f>H47+H94+H142+H156</f>
        <v>69.289999999999992</v>
      </c>
      <c r="I157" s="564">
        <f>I47+I94+I142+I156</f>
        <v>373.25</v>
      </c>
      <c r="J157" s="563">
        <f>J47+J94+J142+J156</f>
        <v>0</v>
      </c>
      <c r="K157" s="565">
        <f>K47+K94+K142+K156</f>
        <v>10558.51</v>
      </c>
      <c r="L157" s="564">
        <f>L47+L94+L142+L156</f>
        <v>860.13999999999987</v>
      </c>
      <c r="M157" s="564">
        <f>M47+M94+M142+M156</f>
        <v>238.3</v>
      </c>
      <c r="N157" s="564">
        <f>N47+N94+N142+N156</f>
        <v>0</v>
      </c>
      <c r="O157" s="563">
        <f>O47+O94+O142+O156</f>
        <v>0</v>
      </c>
      <c r="P157" s="565">
        <f>P47+P94+P142+P156</f>
        <v>63.41</v>
      </c>
      <c r="Q157" s="564">
        <f>Q47+Q94+Q142+Q156</f>
        <v>75.19</v>
      </c>
      <c r="R157" s="564">
        <f>R47+R94+R142+R156</f>
        <v>0</v>
      </c>
      <c r="S157" s="563">
        <f>S47+S94+S142+S156</f>
        <v>0</v>
      </c>
      <c r="T157" s="562">
        <f>T47+T94+T142+T156</f>
        <v>351.4</v>
      </c>
      <c r="U157" s="562">
        <f>SUM(H157:T157)</f>
        <v>12589.489999999998</v>
      </c>
    </row>
    <row r="158" spans="1:23" ht="7.5" customHeight="1" thickBot="1" x14ac:dyDescent="0.2">
      <c r="A158" s="482"/>
      <c r="B158" s="482"/>
      <c r="C158" s="482"/>
      <c r="D158" s="482"/>
      <c r="E158" s="482"/>
      <c r="F158" s="482"/>
      <c r="G158" s="482"/>
      <c r="H158" s="482"/>
      <c r="I158" s="482"/>
      <c r="J158" s="482"/>
      <c r="K158" s="482"/>
      <c r="L158" s="482"/>
      <c r="M158" s="482"/>
      <c r="N158" s="482"/>
      <c r="O158" s="482"/>
      <c r="P158" s="482"/>
      <c r="Q158" s="482"/>
      <c r="R158" s="482"/>
      <c r="S158" s="482"/>
      <c r="T158" s="482"/>
      <c r="U158" s="482"/>
    </row>
    <row r="159" spans="1:23" ht="15.75" customHeight="1" thickBot="1" x14ac:dyDescent="0.2">
      <c r="A159" s="561" t="s">
        <v>309</v>
      </c>
      <c r="B159" s="560"/>
      <c r="C159" s="560"/>
      <c r="D159" s="550"/>
      <c r="E159" s="464" t="s">
        <v>219</v>
      </c>
      <c r="F159" s="463"/>
      <c r="G159" s="552" t="s">
        <v>259</v>
      </c>
      <c r="H159" s="466">
        <v>2</v>
      </c>
      <c r="I159" s="554">
        <v>2</v>
      </c>
      <c r="J159" s="553">
        <v>0</v>
      </c>
      <c r="K159" s="466">
        <v>1</v>
      </c>
      <c r="L159" s="554">
        <v>2</v>
      </c>
      <c r="M159" s="554">
        <v>5</v>
      </c>
      <c r="N159" s="554"/>
      <c r="O159" s="553"/>
      <c r="P159" s="466">
        <v>9</v>
      </c>
      <c r="Q159" s="554">
        <v>39</v>
      </c>
      <c r="R159" s="554">
        <v>0</v>
      </c>
      <c r="S159" s="553">
        <v>0</v>
      </c>
      <c r="T159" s="552">
        <v>5</v>
      </c>
      <c r="U159" s="552"/>
    </row>
    <row r="160" spans="1:23" ht="3.75" customHeight="1" thickBot="1" x14ac:dyDescent="0.2">
      <c r="A160" s="559"/>
      <c r="B160" s="558"/>
      <c r="C160" s="558"/>
      <c r="D160" s="508"/>
      <c r="E160" s="482"/>
      <c r="F160" s="482"/>
      <c r="G160" s="557"/>
      <c r="H160" s="466"/>
      <c r="I160" s="554"/>
      <c r="J160" s="553"/>
      <c r="K160" s="466"/>
      <c r="L160" s="554"/>
      <c r="M160" s="554"/>
      <c r="N160" s="554"/>
      <c r="O160" s="553"/>
      <c r="P160" s="466"/>
      <c r="Q160" s="554"/>
      <c r="R160" s="554"/>
      <c r="S160" s="553"/>
      <c r="T160" s="552"/>
      <c r="U160" s="552"/>
    </row>
    <row r="161" spans="1:24" ht="15.75" customHeight="1" thickBot="1" x14ac:dyDescent="0.2">
      <c r="A161" s="556"/>
      <c r="B161" s="555"/>
      <c r="C161" s="555"/>
      <c r="D161" s="493"/>
      <c r="E161" s="464" t="s">
        <v>236</v>
      </c>
      <c r="F161" s="463"/>
      <c r="G161" s="552" t="s">
        <v>259</v>
      </c>
      <c r="H161" s="466">
        <v>2</v>
      </c>
      <c r="I161" s="554">
        <v>2</v>
      </c>
      <c r="J161" s="553">
        <v>0</v>
      </c>
      <c r="K161" s="466">
        <v>1</v>
      </c>
      <c r="L161" s="554">
        <v>2</v>
      </c>
      <c r="M161" s="554">
        <v>2</v>
      </c>
      <c r="N161" s="554"/>
      <c r="O161" s="553"/>
      <c r="P161" s="466">
        <v>9</v>
      </c>
      <c r="Q161" s="554">
        <v>39</v>
      </c>
      <c r="R161" s="554">
        <v>0</v>
      </c>
      <c r="S161" s="553">
        <v>0</v>
      </c>
      <c r="T161" s="552"/>
      <c r="U161" s="552"/>
    </row>
    <row r="162" spans="1:24" ht="18" customHeight="1" x14ac:dyDescent="0.15">
      <c r="A162" s="551" t="s">
        <v>308</v>
      </c>
      <c r="B162" s="550" t="s">
        <v>307</v>
      </c>
      <c r="C162" s="533"/>
      <c r="D162" s="532">
        <v>1</v>
      </c>
      <c r="E162" s="531"/>
      <c r="F162" s="530"/>
      <c r="G162" s="529"/>
      <c r="H162" s="527">
        <v>0</v>
      </c>
      <c r="I162" s="526">
        <v>0</v>
      </c>
      <c r="J162" s="525">
        <v>0</v>
      </c>
      <c r="K162" s="527">
        <v>0</v>
      </c>
      <c r="L162" s="526">
        <v>0</v>
      </c>
      <c r="M162" s="549">
        <f>(M58+M59)*5</f>
        <v>1026.1500000000001</v>
      </c>
      <c r="N162" s="526">
        <v>0</v>
      </c>
      <c r="O162" s="525">
        <v>0</v>
      </c>
      <c r="P162" s="526">
        <v>0</v>
      </c>
      <c r="Q162" s="526">
        <v>0</v>
      </c>
      <c r="R162" s="526">
        <v>0</v>
      </c>
      <c r="S162" s="525">
        <v>0</v>
      </c>
      <c r="T162" s="524">
        <v>0</v>
      </c>
      <c r="U162" s="548">
        <f>M162*M159</f>
        <v>5130.75</v>
      </c>
    </row>
    <row r="163" spans="1:24" ht="18" customHeight="1" x14ac:dyDescent="0.15">
      <c r="A163" s="469"/>
      <c r="B163" s="508"/>
      <c r="C163" s="520"/>
      <c r="D163" s="519">
        <v>2</v>
      </c>
      <c r="E163" s="518"/>
      <c r="F163" s="517"/>
      <c r="G163" s="516"/>
      <c r="H163" s="522">
        <f>H56*5</f>
        <v>7.25</v>
      </c>
      <c r="I163" s="514">
        <f>(I31+I36+I38+I44+I55+I56+I57+I60+I67+I68+I69)*5</f>
        <v>1776.0500000000002</v>
      </c>
      <c r="J163" s="511">
        <v>0</v>
      </c>
      <c r="K163" s="547">
        <f>K129*5</f>
        <v>289.3</v>
      </c>
      <c r="L163" s="544">
        <f>(L14+L24+L25+L75+L76+L89+L74)*5</f>
        <v>1192.45</v>
      </c>
      <c r="M163" s="512">
        <v>0</v>
      </c>
      <c r="N163" s="512">
        <v>0</v>
      </c>
      <c r="O163" s="511">
        <v>0</v>
      </c>
      <c r="P163" s="512">
        <v>0</v>
      </c>
      <c r="Q163" s="512">
        <v>0</v>
      </c>
      <c r="R163" s="512">
        <v>0</v>
      </c>
      <c r="S163" s="511">
        <v>0</v>
      </c>
      <c r="T163" s="510">
        <v>0</v>
      </c>
      <c r="U163" s="543">
        <f>H163*H159*K159+I163*I159+K163+L163*L159</f>
        <v>6240.8000000000011</v>
      </c>
    </row>
    <row r="164" spans="1:24" ht="18" customHeight="1" x14ac:dyDescent="0.15">
      <c r="A164" s="469"/>
      <c r="B164" s="508"/>
      <c r="C164" s="520"/>
      <c r="D164" s="519">
        <v>3</v>
      </c>
      <c r="E164" s="518"/>
      <c r="F164" s="517"/>
      <c r="G164" s="516"/>
      <c r="H164" s="513">
        <v>0</v>
      </c>
      <c r="I164" s="512">
        <v>0</v>
      </c>
      <c r="J164" s="511">
        <v>0</v>
      </c>
      <c r="K164" s="513">
        <v>0</v>
      </c>
      <c r="L164" s="544">
        <f>L66*5</f>
        <v>99.949999999999989</v>
      </c>
      <c r="M164" s="512">
        <v>0</v>
      </c>
      <c r="N164" s="512">
        <v>0</v>
      </c>
      <c r="O164" s="511">
        <v>0</v>
      </c>
      <c r="P164" s="512">
        <v>0</v>
      </c>
      <c r="Q164" s="512">
        <v>0</v>
      </c>
      <c r="R164" s="512">
        <v>0</v>
      </c>
      <c r="S164" s="511">
        <v>0</v>
      </c>
      <c r="T164" s="510">
        <v>0</v>
      </c>
      <c r="U164" s="543">
        <f>L164*L159</f>
        <v>199.89999999999998</v>
      </c>
    </row>
    <row r="165" spans="1:24" ht="18" customHeight="1" x14ac:dyDescent="0.15">
      <c r="A165" s="469"/>
      <c r="B165" s="508"/>
      <c r="C165" s="520"/>
      <c r="D165" s="519">
        <v>4</v>
      </c>
      <c r="E165" s="518"/>
      <c r="F165" s="517"/>
      <c r="G165" s="516"/>
      <c r="H165" s="513">
        <v>0</v>
      </c>
      <c r="I165" s="512">
        <v>0</v>
      </c>
      <c r="J165" s="511">
        <v>0</v>
      </c>
      <c r="K165" s="545">
        <f>(K107+K124+K126+K137+K138+K139+K140)*5</f>
        <v>15129.2</v>
      </c>
      <c r="L165" s="544">
        <f>(L11+L12+L13+L27+L28+L41+L45+L65+L73+L77+L87+L88+L80)*5</f>
        <v>2351.6999999999998</v>
      </c>
      <c r="M165" s="546">
        <f>M54*5</f>
        <v>165.35</v>
      </c>
      <c r="N165" s="512">
        <v>0</v>
      </c>
      <c r="O165" s="511">
        <v>0</v>
      </c>
      <c r="P165" s="512">
        <v>0</v>
      </c>
      <c r="Q165" s="512">
        <v>0</v>
      </c>
      <c r="R165" s="512">
        <v>0</v>
      </c>
      <c r="S165" s="511">
        <v>0</v>
      </c>
      <c r="T165" s="510">
        <v>0</v>
      </c>
      <c r="U165" s="543">
        <f>K165*K159+L165*L159+M165*M159</f>
        <v>20659.349999999999</v>
      </c>
    </row>
    <row r="166" spans="1:24" ht="18" customHeight="1" x14ac:dyDescent="0.15">
      <c r="A166" s="469"/>
      <c r="B166" s="508"/>
      <c r="C166" s="520"/>
      <c r="D166" s="519">
        <v>5</v>
      </c>
      <c r="E166" s="518"/>
      <c r="F166" s="517"/>
      <c r="G166" s="516"/>
      <c r="H166" s="513">
        <v>0</v>
      </c>
      <c r="I166" s="512">
        <v>0</v>
      </c>
      <c r="J166" s="511">
        <v>0</v>
      </c>
      <c r="K166" s="513">
        <v>0</v>
      </c>
      <c r="L166" s="512">
        <v>0</v>
      </c>
      <c r="M166" s="512">
        <v>0</v>
      </c>
      <c r="N166" s="512">
        <v>0</v>
      </c>
      <c r="O166" s="511">
        <v>0</v>
      </c>
      <c r="P166" s="514">
        <f>(P116+P117+P118)*5</f>
        <v>317.04999999999995</v>
      </c>
      <c r="Q166" s="514">
        <f>(Q19+Q20+Q21+Q61+Q62+Q63+Q81+Q82+Q64+Q22)*5</f>
        <v>375.95</v>
      </c>
      <c r="R166" s="512">
        <v>0</v>
      </c>
      <c r="S166" s="511">
        <v>0</v>
      </c>
      <c r="T166" s="510">
        <v>0</v>
      </c>
      <c r="U166" s="543">
        <f>P166*P159+Q166*Q159</f>
        <v>17515.5</v>
      </c>
    </row>
    <row r="167" spans="1:24" ht="18" customHeight="1" x14ac:dyDescent="0.15">
      <c r="A167" s="469"/>
      <c r="B167" s="508"/>
      <c r="C167" s="520"/>
      <c r="D167" s="519">
        <v>6</v>
      </c>
      <c r="E167" s="518"/>
      <c r="F167" s="517"/>
      <c r="G167" s="516"/>
      <c r="H167" s="513">
        <v>0</v>
      </c>
      <c r="I167" s="514">
        <f>I43*5</f>
        <v>34.65</v>
      </c>
      <c r="J167" s="511">
        <v>0</v>
      </c>
      <c r="K167" s="513">
        <v>0</v>
      </c>
      <c r="L167" s="544">
        <f>(L16+L18+L33+L84+L86+L32)*5</f>
        <v>320.85000000000002</v>
      </c>
      <c r="M167" s="512">
        <v>0</v>
      </c>
      <c r="N167" s="512">
        <v>0</v>
      </c>
      <c r="O167" s="511">
        <v>0</v>
      </c>
      <c r="P167" s="512">
        <v>0</v>
      </c>
      <c r="Q167" s="512">
        <v>0</v>
      </c>
      <c r="R167" s="512">
        <v>0</v>
      </c>
      <c r="S167" s="511">
        <v>0</v>
      </c>
      <c r="T167" s="510">
        <v>0</v>
      </c>
      <c r="U167" s="543">
        <f>H167*H159+I167*I159+L167*L159</f>
        <v>711</v>
      </c>
    </row>
    <row r="168" spans="1:24" ht="18" customHeight="1" x14ac:dyDescent="0.15">
      <c r="A168" s="469"/>
      <c r="B168" s="508"/>
      <c r="C168" s="520"/>
      <c r="D168" s="519">
        <v>7</v>
      </c>
      <c r="E168" s="518"/>
      <c r="F168" s="517"/>
      <c r="G168" s="516"/>
      <c r="H168" s="513">
        <v>0</v>
      </c>
      <c r="I168" s="512">
        <v>0</v>
      </c>
      <c r="J168" s="511">
        <v>0</v>
      </c>
      <c r="K168" s="513">
        <v>0</v>
      </c>
      <c r="L168" s="512">
        <v>0</v>
      </c>
      <c r="M168" s="512">
        <v>0</v>
      </c>
      <c r="N168" s="512">
        <v>0</v>
      </c>
      <c r="O168" s="511">
        <v>0</v>
      </c>
      <c r="P168" s="512">
        <v>0</v>
      </c>
      <c r="Q168" s="512">
        <v>0</v>
      </c>
      <c r="R168" s="512">
        <v>0</v>
      </c>
      <c r="S168" s="511">
        <v>0</v>
      </c>
      <c r="T168" s="510">
        <v>0</v>
      </c>
      <c r="U168" s="543">
        <v>0</v>
      </c>
    </row>
    <row r="169" spans="1:24" ht="18" customHeight="1" x14ac:dyDescent="0.15">
      <c r="A169" s="469"/>
      <c r="B169" s="508"/>
      <c r="C169" s="520"/>
      <c r="D169" s="519">
        <v>8</v>
      </c>
      <c r="E169" s="518"/>
      <c r="F169" s="517"/>
      <c r="G169" s="516"/>
      <c r="H169" s="513">
        <v>0</v>
      </c>
      <c r="I169" s="512">
        <v>0</v>
      </c>
      <c r="J169" s="511">
        <v>0</v>
      </c>
      <c r="K169" s="545">
        <f>(K92+K108+K128+K130+K133+K135+K136+K141+K149+K150+K151)*5</f>
        <v>37374.050000000003</v>
      </c>
      <c r="L169" s="544">
        <f>L46*5</f>
        <v>65.599999999999994</v>
      </c>
      <c r="M169" s="512">
        <v>0</v>
      </c>
      <c r="N169" s="512">
        <v>0</v>
      </c>
      <c r="O169" s="511">
        <v>0</v>
      </c>
      <c r="P169" s="512">
        <v>0</v>
      </c>
      <c r="Q169" s="512">
        <v>0</v>
      </c>
      <c r="R169" s="512">
        <v>0</v>
      </c>
      <c r="S169" s="511">
        <v>0</v>
      </c>
      <c r="T169" s="510">
        <v>0</v>
      </c>
      <c r="U169" s="543">
        <f>K169*K159+L169*L159</f>
        <v>37505.25</v>
      </c>
    </row>
    <row r="170" spans="1:24" ht="18" customHeight="1" thickBot="1" x14ac:dyDescent="0.2">
      <c r="A170" s="469"/>
      <c r="B170" s="508"/>
      <c r="C170" s="507"/>
      <c r="D170" s="506">
        <v>9</v>
      </c>
      <c r="E170" s="505"/>
      <c r="F170" s="504"/>
      <c r="G170" s="503"/>
      <c r="H170" s="502">
        <f>(H15+H17+H30+H83+H85)*5</f>
        <v>339.20000000000005</v>
      </c>
      <c r="I170" s="500">
        <f>(I30*5)</f>
        <v>55.55</v>
      </c>
      <c r="J170" s="499">
        <v>0</v>
      </c>
      <c r="K170" s="498">
        <v>0</v>
      </c>
      <c r="L170" s="542">
        <f>(L15+L83+L85+L17)*5</f>
        <v>270.14999999999998</v>
      </c>
      <c r="M170" s="497">
        <v>0</v>
      </c>
      <c r="N170" s="497">
        <v>0</v>
      </c>
      <c r="O170" s="499">
        <v>0</v>
      </c>
      <c r="P170" s="497">
        <v>0</v>
      </c>
      <c r="Q170" s="497">
        <v>0</v>
      </c>
      <c r="R170" s="497">
        <v>0</v>
      </c>
      <c r="S170" s="499">
        <v>0</v>
      </c>
      <c r="T170" s="541">
        <v>0</v>
      </c>
      <c r="U170" s="540">
        <f>H170*H159+I170*I159+L170*L159</f>
        <v>1329.8000000000002</v>
      </c>
    </row>
    <row r="171" spans="1:24" ht="18" customHeight="1" thickBot="1" x14ac:dyDescent="0.2">
      <c r="A171" s="469"/>
      <c r="B171" s="493"/>
      <c r="C171" s="467"/>
      <c r="D171" s="466" t="s">
        <v>247</v>
      </c>
      <c r="E171" s="539">
        <f>SUM(H171:T171)</f>
        <v>61190.45</v>
      </c>
      <c r="F171" s="538"/>
      <c r="G171" s="537"/>
      <c r="H171" s="488">
        <f>SUM(H162:H170)</f>
        <v>346.45000000000005</v>
      </c>
      <c r="I171" s="487">
        <f>SUM(I162:I170)</f>
        <v>1866.2500000000002</v>
      </c>
      <c r="J171" s="485">
        <v>0</v>
      </c>
      <c r="K171" s="489">
        <f>SUM(K162:K170)</f>
        <v>52792.55</v>
      </c>
      <c r="L171" s="487">
        <f>SUM(L162:L170)</f>
        <v>4300.7</v>
      </c>
      <c r="M171" s="487">
        <f>SUM(M162:M170)</f>
        <v>1191.5</v>
      </c>
      <c r="N171" s="486">
        <f>SUM(N162:N170)</f>
        <v>0</v>
      </c>
      <c r="O171" s="485">
        <f>SUM(O162:O170)</f>
        <v>0</v>
      </c>
      <c r="P171" s="488">
        <f>SUM(P162:P170)</f>
        <v>317.04999999999995</v>
      </c>
      <c r="Q171" s="487">
        <f>SUM(Q162:Q170)</f>
        <v>375.95</v>
      </c>
      <c r="R171" s="486">
        <f>SUM(R162:R170)</f>
        <v>0</v>
      </c>
      <c r="S171" s="485">
        <f>SUM(S162:S170)</f>
        <v>0</v>
      </c>
      <c r="T171" s="536">
        <f>SUM(T162:T170)</f>
        <v>0</v>
      </c>
      <c r="U171" s="488">
        <f>SUM(U162:U170)</f>
        <v>89292.35</v>
      </c>
      <c r="W171" s="535"/>
      <c r="X171" s="535"/>
    </row>
    <row r="172" spans="1:24" ht="5.25" customHeight="1" thickBot="1" x14ac:dyDescent="0.2">
      <c r="A172" s="469"/>
      <c r="B172" s="482"/>
      <c r="C172" s="482"/>
      <c r="D172" s="482"/>
      <c r="E172" s="480"/>
      <c r="F172" s="480"/>
      <c r="G172" s="480"/>
      <c r="H172" s="480"/>
      <c r="I172" s="480"/>
      <c r="J172" s="480"/>
      <c r="K172" s="480"/>
      <c r="L172" s="480"/>
      <c r="M172" s="480"/>
      <c r="N172" s="480"/>
      <c r="O172" s="480"/>
      <c r="P172" s="480"/>
      <c r="Q172" s="480"/>
      <c r="R172" s="480"/>
      <c r="S172" s="480"/>
      <c r="T172" s="480"/>
      <c r="U172" s="480"/>
    </row>
    <row r="173" spans="1:24" ht="18" customHeight="1" x14ac:dyDescent="0.15">
      <c r="A173" s="469"/>
      <c r="B173" s="534" t="s">
        <v>306</v>
      </c>
      <c r="C173" s="533"/>
      <c r="D173" s="532">
        <v>1</v>
      </c>
      <c r="E173" s="531"/>
      <c r="F173" s="530"/>
      <c r="G173" s="529"/>
      <c r="H173" s="527">
        <v>0</v>
      </c>
      <c r="I173" s="526">
        <v>0</v>
      </c>
      <c r="J173" s="525">
        <v>0</v>
      </c>
      <c r="K173" s="527">
        <v>0</v>
      </c>
      <c r="L173" s="526">
        <v>0</v>
      </c>
      <c r="M173" s="528">
        <f>M162</f>
        <v>1026.1500000000001</v>
      </c>
      <c r="N173" s="526">
        <v>0</v>
      </c>
      <c r="O173" s="525">
        <v>0</v>
      </c>
      <c r="P173" s="527">
        <v>0</v>
      </c>
      <c r="Q173" s="526">
        <v>0</v>
      </c>
      <c r="R173" s="526">
        <v>0</v>
      </c>
      <c r="S173" s="525">
        <v>0</v>
      </c>
      <c r="T173" s="524">
        <v>0</v>
      </c>
      <c r="U173" s="523">
        <f>M173*M161</f>
        <v>2052.3000000000002</v>
      </c>
    </row>
    <row r="174" spans="1:24" ht="18" customHeight="1" x14ac:dyDescent="0.15">
      <c r="A174" s="469"/>
      <c r="B174" s="508"/>
      <c r="C174" s="520"/>
      <c r="D174" s="519">
        <v>2</v>
      </c>
      <c r="E174" s="518"/>
      <c r="F174" s="517"/>
      <c r="G174" s="516"/>
      <c r="H174" s="522">
        <f>H163</f>
        <v>7.25</v>
      </c>
      <c r="I174" s="514">
        <f>I163</f>
        <v>1776.0500000000002</v>
      </c>
      <c r="J174" s="511">
        <v>0</v>
      </c>
      <c r="K174" s="522">
        <f>K163</f>
        <v>289.3</v>
      </c>
      <c r="L174" s="514">
        <f>L163</f>
        <v>1192.45</v>
      </c>
      <c r="M174" s="512">
        <v>0</v>
      </c>
      <c r="N174" s="512">
        <v>0</v>
      </c>
      <c r="O174" s="511">
        <v>0</v>
      </c>
      <c r="P174" s="513">
        <v>0</v>
      </c>
      <c r="Q174" s="512">
        <v>0</v>
      </c>
      <c r="R174" s="512">
        <v>0</v>
      </c>
      <c r="S174" s="511">
        <v>0</v>
      </c>
      <c r="T174" s="510">
        <v>0</v>
      </c>
      <c r="U174" s="509">
        <f>H174*H161+I174*I161+K174*K161+L174*L161</f>
        <v>6240.8000000000011</v>
      </c>
    </row>
    <row r="175" spans="1:24" ht="18" customHeight="1" x14ac:dyDescent="0.15">
      <c r="A175" s="469"/>
      <c r="B175" s="508"/>
      <c r="C175" s="520"/>
      <c r="D175" s="519">
        <v>3</v>
      </c>
      <c r="E175" s="518"/>
      <c r="F175" s="517"/>
      <c r="G175" s="516"/>
      <c r="H175" s="513">
        <v>0</v>
      </c>
      <c r="I175" s="512">
        <v>0</v>
      </c>
      <c r="J175" s="511">
        <v>0</v>
      </c>
      <c r="K175" s="513">
        <v>0</v>
      </c>
      <c r="L175" s="514">
        <f>L164</f>
        <v>99.949999999999989</v>
      </c>
      <c r="M175" s="512">
        <v>0</v>
      </c>
      <c r="N175" s="512">
        <v>0</v>
      </c>
      <c r="O175" s="511">
        <v>0</v>
      </c>
      <c r="P175" s="513">
        <v>0</v>
      </c>
      <c r="Q175" s="512">
        <v>0</v>
      </c>
      <c r="R175" s="512">
        <v>0</v>
      </c>
      <c r="S175" s="511">
        <v>0</v>
      </c>
      <c r="T175" s="510">
        <v>0</v>
      </c>
      <c r="U175" s="509">
        <f>L175*L161</f>
        <v>199.89999999999998</v>
      </c>
    </row>
    <row r="176" spans="1:24" ht="18" customHeight="1" x14ac:dyDescent="0.15">
      <c r="A176" s="469"/>
      <c r="B176" s="508"/>
      <c r="C176" s="520"/>
      <c r="D176" s="519">
        <v>4</v>
      </c>
      <c r="E176" s="518"/>
      <c r="F176" s="517"/>
      <c r="G176" s="516"/>
      <c r="H176" s="513">
        <v>0</v>
      </c>
      <c r="I176" s="512">
        <v>0</v>
      </c>
      <c r="J176" s="511">
        <v>0</v>
      </c>
      <c r="K176" s="515">
        <f>(K124+K126+K107)*5</f>
        <v>6795.15</v>
      </c>
      <c r="L176" s="514">
        <f>L165</f>
        <v>2351.6999999999998</v>
      </c>
      <c r="M176" s="514">
        <f>M165</f>
        <v>165.35</v>
      </c>
      <c r="N176" s="512">
        <v>0</v>
      </c>
      <c r="O176" s="511">
        <v>0</v>
      </c>
      <c r="P176" s="513">
        <v>0</v>
      </c>
      <c r="Q176" s="512">
        <v>0</v>
      </c>
      <c r="R176" s="512">
        <v>0</v>
      </c>
      <c r="S176" s="511">
        <v>0</v>
      </c>
      <c r="T176" s="510">
        <v>0</v>
      </c>
      <c r="U176" s="509">
        <f>K176*K161+L176*L161+M176*M161</f>
        <v>11829.25</v>
      </c>
    </row>
    <row r="177" spans="1:21" ht="18" customHeight="1" x14ac:dyDescent="0.15">
      <c r="A177" s="469"/>
      <c r="B177" s="508"/>
      <c r="C177" s="520"/>
      <c r="D177" s="519">
        <v>5</v>
      </c>
      <c r="E177" s="518"/>
      <c r="F177" s="517"/>
      <c r="G177" s="516"/>
      <c r="H177" s="513">
        <v>0</v>
      </c>
      <c r="I177" s="512">
        <v>0</v>
      </c>
      <c r="J177" s="511">
        <v>0</v>
      </c>
      <c r="K177" s="521">
        <v>0</v>
      </c>
      <c r="L177" s="512">
        <v>0</v>
      </c>
      <c r="M177" s="512">
        <v>0</v>
      </c>
      <c r="N177" s="512">
        <v>0</v>
      </c>
      <c r="O177" s="511">
        <v>0</v>
      </c>
      <c r="P177" s="522">
        <f>P166</f>
        <v>317.04999999999995</v>
      </c>
      <c r="Q177" s="514">
        <f>Q166</f>
        <v>375.95</v>
      </c>
      <c r="R177" s="512">
        <v>0</v>
      </c>
      <c r="S177" s="511">
        <v>0</v>
      </c>
      <c r="T177" s="510">
        <v>0</v>
      </c>
      <c r="U177" s="509">
        <f>P177*P161+Q177*Q161</f>
        <v>17515.5</v>
      </c>
    </row>
    <row r="178" spans="1:21" ht="18" customHeight="1" x14ac:dyDescent="0.15">
      <c r="A178" s="469"/>
      <c r="B178" s="508"/>
      <c r="C178" s="520"/>
      <c r="D178" s="519">
        <v>6</v>
      </c>
      <c r="E178" s="518"/>
      <c r="F178" s="517"/>
      <c r="G178" s="516"/>
      <c r="H178" s="513">
        <v>0</v>
      </c>
      <c r="I178" s="514">
        <f>I167</f>
        <v>34.65</v>
      </c>
      <c r="J178" s="511">
        <v>0</v>
      </c>
      <c r="K178" s="521">
        <v>0</v>
      </c>
      <c r="L178" s="514">
        <f>L167</f>
        <v>320.85000000000002</v>
      </c>
      <c r="M178" s="512">
        <v>0</v>
      </c>
      <c r="N178" s="512">
        <v>0</v>
      </c>
      <c r="O178" s="511">
        <v>0</v>
      </c>
      <c r="P178" s="513">
        <v>0</v>
      </c>
      <c r="Q178" s="512">
        <v>0</v>
      </c>
      <c r="R178" s="512">
        <v>0</v>
      </c>
      <c r="S178" s="511">
        <v>0</v>
      </c>
      <c r="T178" s="510">
        <v>0</v>
      </c>
      <c r="U178" s="509">
        <f>H178*H161+I178*I161+L178*L161</f>
        <v>711</v>
      </c>
    </row>
    <row r="179" spans="1:21" ht="18" customHeight="1" x14ac:dyDescent="0.15">
      <c r="A179" s="469"/>
      <c r="B179" s="508"/>
      <c r="C179" s="520"/>
      <c r="D179" s="519">
        <v>7</v>
      </c>
      <c r="E179" s="518"/>
      <c r="F179" s="517"/>
      <c r="G179" s="516"/>
      <c r="H179" s="513">
        <v>0</v>
      </c>
      <c r="I179" s="512">
        <v>0</v>
      </c>
      <c r="J179" s="511">
        <v>0</v>
      </c>
      <c r="K179" s="521">
        <v>0</v>
      </c>
      <c r="L179" s="512">
        <v>0</v>
      </c>
      <c r="M179" s="512">
        <v>0</v>
      </c>
      <c r="N179" s="512">
        <v>0</v>
      </c>
      <c r="O179" s="511">
        <v>0</v>
      </c>
      <c r="P179" s="513">
        <v>0</v>
      </c>
      <c r="Q179" s="512">
        <v>0</v>
      </c>
      <c r="R179" s="512">
        <v>0</v>
      </c>
      <c r="S179" s="511">
        <v>0</v>
      </c>
      <c r="T179" s="510">
        <v>0</v>
      </c>
      <c r="U179" s="509">
        <v>0</v>
      </c>
    </row>
    <row r="180" spans="1:21" ht="18" customHeight="1" x14ac:dyDescent="0.15">
      <c r="A180" s="469"/>
      <c r="B180" s="508"/>
      <c r="C180" s="520"/>
      <c r="D180" s="519">
        <v>8</v>
      </c>
      <c r="E180" s="518"/>
      <c r="F180" s="517"/>
      <c r="G180" s="516"/>
      <c r="H180" s="513">
        <v>0</v>
      </c>
      <c r="I180" s="512">
        <v>0</v>
      </c>
      <c r="J180" s="511">
        <v>0</v>
      </c>
      <c r="K180" s="515">
        <f>(K92+K128+K130+K108)*5</f>
        <v>282.5</v>
      </c>
      <c r="L180" s="514">
        <f>L169</f>
        <v>65.599999999999994</v>
      </c>
      <c r="M180" s="512">
        <v>0</v>
      </c>
      <c r="N180" s="512">
        <v>0</v>
      </c>
      <c r="O180" s="511">
        <v>0</v>
      </c>
      <c r="P180" s="513">
        <v>0</v>
      </c>
      <c r="Q180" s="512">
        <v>0</v>
      </c>
      <c r="R180" s="512">
        <v>0</v>
      </c>
      <c r="S180" s="511">
        <v>0</v>
      </c>
      <c r="T180" s="510">
        <v>0</v>
      </c>
      <c r="U180" s="509">
        <f>K180*K161+L180*L161</f>
        <v>413.7</v>
      </c>
    </row>
    <row r="181" spans="1:21" ht="18" customHeight="1" thickBot="1" x14ac:dyDescent="0.2">
      <c r="A181" s="469"/>
      <c r="B181" s="508"/>
      <c r="C181" s="507"/>
      <c r="D181" s="506">
        <v>9</v>
      </c>
      <c r="E181" s="505"/>
      <c r="F181" s="504"/>
      <c r="G181" s="503"/>
      <c r="H181" s="502">
        <f>H170</f>
        <v>339.20000000000005</v>
      </c>
      <c r="I181" s="500">
        <f>I170</f>
        <v>55.55</v>
      </c>
      <c r="J181" s="499">
        <v>0</v>
      </c>
      <c r="K181" s="501">
        <v>0</v>
      </c>
      <c r="L181" s="500">
        <f>L170</f>
        <v>270.14999999999998</v>
      </c>
      <c r="M181" s="497">
        <v>0</v>
      </c>
      <c r="N181" s="497">
        <v>0</v>
      </c>
      <c r="O181" s="499">
        <v>0</v>
      </c>
      <c r="P181" s="498">
        <v>0</v>
      </c>
      <c r="Q181" s="497">
        <v>0</v>
      </c>
      <c r="R181" s="497">
        <v>0</v>
      </c>
      <c r="S181" s="496">
        <v>0</v>
      </c>
      <c r="T181" s="495">
        <v>0</v>
      </c>
      <c r="U181" s="494">
        <f>H181*H161+I181*I161+L181*L161</f>
        <v>1329.8000000000002</v>
      </c>
    </row>
    <row r="182" spans="1:21" ht="18" customHeight="1" thickBot="1" x14ac:dyDescent="0.2">
      <c r="A182" s="469"/>
      <c r="B182" s="493"/>
      <c r="C182" s="467"/>
      <c r="D182" s="466" t="s">
        <v>247</v>
      </c>
      <c r="E182" s="461">
        <f>SUM(H182:T182)</f>
        <v>15764.849999999999</v>
      </c>
      <c r="F182" s="460"/>
      <c r="G182" s="459"/>
      <c r="H182" s="492">
        <f>SUM(H173:H181)</f>
        <v>346.45000000000005</v>
      </c>
      <c r="I182" s="491">
        <f>SUM(I173:I181)</f>
        <v>1866.2500000000002</v>
      </c>
      <c r="J182" s="490">
        <v>0</v>
      </c>
      <c r="K182" s="489">
        <f>SUM(K173:K181)</f>
        <v>7366.95</v>
      </c>
      <c r="L182" s="487">
        <f>SUM(L173:L181)</f>
        <v>4300.7</v>
      </c>
      <c r="M182" s="487">
        <f>SUM(M173:M181)</f>
        <v>1191.5</v>
      </c>
      <c r="N182" s="486">
        <f>SUM(N173:N181)</f>
        <v>0</v>
      </c>
      <c r="O182" s="485">
        <f>SUM(O173:O181)</f>
        <v>0</v>
      </c>
      <c r="P182" s="488">
        <f>SUM(P173:P181)</f>
        <v>317.04999999999995</v>
      </c>
      <c r="Q182" s="487">
        <f>SUM(Q173:Q181)</f>
        <v>375.95</v>
      </c>
      <c r="R182" s="486">
        <f>SUM(R173:R181)</f>
        <v>0</v>
      </c>
      <c r="S182" s="485">
        <f>SUM(S173:S181)</f>
        <v>0</v>
      </c>
      <c r="T182" s="484">
        <f>SUM(T173:T181)</f>
        <v>0</v>
      </c>
      <c r="U182" s="483">
        <f>SUM(U173:U181)</f>
        <v>40292.25</v>
      </c>
    </row>
    <row r="183" spans="1:21" ht="3" customHeight="1" thickBot="1" x14ac:dyDescent="0.2">
      <c r="A183" s="469"/>
      <c r="B183" s="482"/>
      <c r="C183" s="482"/>
      <c r="D183" s="482"/>
      <c r="E183" s="481"/>
      <c r="F183" s="481"/>
      <c r="G183" s="481"/>
      <c r="H183" s="480"/>
      <c r="I183" s="480"/>
      <c r="J183" s="480"/>
      <c r="K183" s="480"/>
      <c r="L183" s="480"/>
      <c r="M183" s="480"/>
      <c r="N183" s="480"/>
      <c r="O183" s="480"/>
      <c r="P183" s="480"/>
      <c r="Q183" s="480"/>
      <c r="R183" s="480"/>
      <c r="S183" s="480"/>
      <c r="T183" s="480"/>
      <c r="U183" s="480"/>
    </row>
    <row r="184" spans="1:21" ht="18" customHeight="1" thickBot="1" x14ac:dyDescent="0.2">
      <c r="A184" s="469"/>
      <c r="B184" s="479" t="s">
        <v>305</v>
      </c>
      <c r="C184" s="478"/>
      <c r="D184" s="477">
        <v>10</v>
      </c>
      <c r="E184" s="476"/>
      <c r="F184" s="475"/>
      <c r="G184" s="474"/>
      <c r="H184" s="473">
        <v>0</v>
      </c>
      <c r="I184" s="472">
        <v>0</v>
      </c>
      <c r="J184" s="471">
        <v>0</v>
      </c>
      <c r="K184" s="473">
        <v>0</v>
      </c>
      <c r="L184" s="472">
        <v>0</v>
      </c>
      <c r="M184" s="472">
        <v>0</v>
      </c>
      <c r="N184" s="472">
        <v>0</v>
      </c>
      <c r="O184" s="471">
        <v>0</v>
      </c>
      <c r="P184" s="473">
        <v>0</v>
      </c>
      <c r="Q184" s="472">
        <v>0</v>
      </c>
      <c r="R184" s="472">
        <v>0</v>
      </c>
      <c r="S184" s="471">
        <v>0</v>
      </c>
      <c r="T184" s="470">
        <f>T157*5</f>
        <v>1757</v>
      </c>
      <c r="U184" s="470">
        <f>T184*T159</f>
        <v>8785</v>
      </c>
    </row>
    <row r="185" spans="1:21" ht="18" customHeight="1" thickBot="1" x14ac:dyDescent="0.2">
      <c r="A185" s="469"/>
      <c r="B185" s="468"/>
      <c r="C185" s="467"/>
      <c r="D185" s="466" t="s">
        <v>247</v>
      </c>
      <c r="E185" s="461">
        <f>SUM(H185:T185)</f>
        <v>1757</v>
      </c>
      <c r="F185" s="460"/>
      <c r="G185" s="459"/>
      <c r="H185" s="458">
        <v>0</v>
      </c>
      <c r="I185" s="457">
        <v>0</v>
      </c>
      <c r="J185" s="456">
        <v>0</v>
      </c>
      <c r="K185" s="458">
        <v>0</v>
      </c>
      <c r="L185" s="457">
        <v>0</v>
      </c>
      <c r="M185" s="457">
        <v>0</v>
      </c>
      <c r="N185" s="457">
        <v>0</v>
      </c>
      <c r="O185" s="456">
        <v>0</v>
      </c>
      <c r="P185" s="458">
        <v>0</v>
      </c>
      <c r="Q185" s="457">
        <v>0</v>
      </c>
      <c r="R185" s="457">
        <v>0</v>
      </c>
      <c r="S185" s="456">
        <v>0</v>
      </c>
      <c r="T185" s="454">
        <f>T184</f>
        <v>1757</v>
      </c>
      <c r="U185" s="454">
        <f>U184</f>
        <v>8785</v>
      </c>
    </row>
    <row r="186" spans="1:21" ht="31.5" customHeight="1" thickBot="1" x14ac:dyDescent="0.2">
      <c r="A186" s="465"/>
      <c r="B186" s="464" t="s">
        <v>304</v>
      </c>
      <c r="C186" s="463"/>
      <c r="D186" s="462"/>
      <c r="E186" s="461">
        <f>E171+E182+E185</f>
        <v>78712.299999999988</v>
      </c>
      <c r="F186" s="460"/>
      <c r="G186" s="459"/>
      <c r="H186" s="458">
        <v>0</v>
      </c>
      <c r="I186" s="457">
        <v>0</v>
      </c>
      <c r="J186" s="456">
        <v>0</v>
      </c>
      <c r="K186" s="458">
        <v>0</v>
      </c>
      <c r="L186" s="457">
        <v>0</v>
      </c>
      <c r="M186" s="457">
        <v>0</v>
      </c>
      <c r="N186" s="457">
        <v>0</v>
      </c>
      <c r="O186" s="456">
        <v>0</v>
      </c>
      <c r="P186" s="458">
        <v>0</v>
      </c>
      <c r="Q186" s="457">
        <v>0</v>
      </c>
      <c r="R186" s="457">
        <v>0</v>
      </c>
      <c r="S186" s="456">
        <v>0</v>
      </c>
      <c r="T186" s="455">
        <v>0</v>
      </c>
      <c r="U186" s="454">
        <f>U171+U182+U185</f>
        <v>138369.60000000001</v>
      </c>
    </row>
  </sheetData>
  <mergeCells count="199">
    <mergeCell ref="E185:G185"/>
    <mergeCell ref="E170:G170"/>
    <mergeCell ref="E171:G171"/>
    <mergeCell ref="B173:B182"/>
    <mergeCell ref="E173:G173"/>
    <mergeCell ref="E174:G174"/>
    <mergeCell ref="E175:G175"/>
    <mergeCell ref="E179:G179"/>
    <mergeCell ref="E167:G167"/>
    <mergeCell ref="E168:G168"/>
    <mergeCell ref="E169:G169"/>
    <mergeCell ref="B186:D186"/>
    <mergeCell ref="E186:G186"/>
    <mergeCell ref="E180:G180"/>
    <mergeCell ref="E181:G181"/>
    <mergeCell ref="E182:G182"/>
    <mergeCell ref="B184:B185"/>
    <mergeCell ref="E184:G184"/>
    <mergeCell ref="E176:G176"/>
    <mergeCell ref="E177:G177"/>
    <mergeCell ref="E178:G178"/>
    <mergeCell ref="A162:A186"/>
    <mergeCell ref="B162:B171"/>
    <mergeCell ref="E162:G162"/>
    <mergeCell ref="E163:G163"/>
    <mergeCell ref="E164:G164"/>
    <mergeCell ref="E165:G165"/>
    <mergeCell ref="E166:G166"/>
    <mergeCell ref="A155:B155"/>
    <mergeCell ref="A156:B156"/>
    <mergeCell ref="A157:B157"/>
    <mergeCell ref="A159:D161"/>
    <mergeCell ref="E159:F159"/>
    <mergeCell ref="E161:F161"/>
    <mergeCell ref="P145:S146"/>
    <mergeCell ref="T145:T146"/>
    <mergeCell ref="U145:U148"/>
    <mergeCell ref="I146:J146"/>
    <mergeCell ref="D147:D148"/>
    <mergeCell ref="E147:E148"/>
    <mergeCell ref="F147:F148"/>
    <mergeCell ref="T147:T148"/>
    <mergeCell ref="A149:B149"/>
    <mergeCell ref="A150:B150"/>
    <mergeCell ref="A151:B151"/>
    <mergeCell ref="A152:B152"/>
    <mergeCell ref="A153:B153"/>
    <mergeCell ref="A154:B154"/>
    <mergeCell ref="A139:B139"/>
    <mergeCell ref="A140:B140"/>
    <mergeCell ref="A141:B141"/>
    <mergeCell ref="A142:B142"/>
    <mergeCell ref="A144:U144"/>
    <mergeCell ref="A145:C148"/>
    <mergeCell ref="D145:F146"/>
    <mergeCell ref="G145:G146"/>
    <mergeCell ref="H145:J145"/>
    <mergeCell ref="K145:O14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03:B103"/>
    <mergeCell ref="A104:A105"/>
    <mergeCell ref="A106:B106"/>
    <mergeCell ref="A107:B107"/>
    <mergeCell ref="A108:B108"/>
    <mergeCell ref="A109:B109"/>
    <mergeCell ref="A110:A121"/>
    <mergeCell ref="A122:B122"/>
    <mergeCell ref="A123:B123"/>
    <mergeCell ref="A124:B124"/>
    <mergeCell ref="A125:B125"/>
    <mergeCell ref="A126:B126"/>
    <mergeCell ref="A96:U96"/>
    <mergeCell ref="A97:C100"/>
    <mergeCell ref="D97:F98"/>
    <mergeCell ref="G97:G98"/>
    <mergeCell ref="H97:J97"/>
    <mergeCell ref="K97:O98"/>
    <mergeCell ref="P97:S98"/>
    <mergeCell ref="T97:T98"/>
    <mergeCell ref="U97:U100"/>
    <mergeCell ref="I98:J98"/>
    <mergeCell ref="D99:D100"/>
    <mergeCell ref="E99:E100"/>
    <mergeCell ref="F99:F100"/>
    <mergeCell ref="T99:T100"/>
    <mergeCell ref="A101:B101"/>
    <mergeCell ref="A102:B102"/>
    <mergeCell ref="A81:A82"/>
    <mergeCell ref="A83:B83"/>
    <mergeCell ref="A84:B84"/>
    <mergeCell ref="A85:B85"/>
    <mergeCell ref="A86:B86"/>
    <mergeCell ref="A87:B88"/>
    <mergeCell ref="A89:B89"/>
    <mergeCell ref="A90:B90"/>
    <mergeCell ref="A91:B91"/>
    <mergeCell ref="A92:B92"/>
    <mergeCell ref="A93:B93"/>
    <mergeCell ref="A94:B94"/>
    <mergeCell ref="A68:B68"/>
    <mergeCell ref="A69:B69"/>
    <mergeCell ref="A70:B70"/>
    <mergeCell ref="A71:B71"/>
    <mergeCell ref="A72:B72"/>
    <mergeCell ref="A73:B73"/>
    <mergeCell ref="A74:B75"/>
    <mergeCell ref="A76:B76"/>
    <mergeCell ref="A77:B77"/>
    <mergeCell ref="A78:B78"/>
    <mergeCell ref="A79:B79"/>
    <mergeCell ref="A80:B80"/>
    <mergeCell ref="A53:B53"/>
    <mergeCell ref="A54:B54"/>
    <mergeCell ref="A55:B55"/>
    <mergeCell ref="A56:B56"/>
    <mergeCell ref="A57:B57"/>
    <mergeCell ref="A58:B58"/>
    <mergeCell ref="A59:B59"/>
    <mergeCell ref="A60:B60"/>
    <mergeCell ref="A61:A64"/>
    <mergeCell ref="A65:B65"/>
    <mergeCell ref="A66:B66"/>
    <mergeCell ref="A67:B67"/>
    <mergeCell ref="A49:C52"/>
    <mergeCell ref="D49:F50"/>
    <mergeCell ref="G49:G50"/>
    <mergeCell ref="H49:J49"/>
    <mergeCell ref="K49:O50"/>
    <mergeCell ref="P49:S50"/>
    <mergeCell ref="T49:T50"/>
    <mergeCell ref="U49:U52"/>
    <mergeCell ref="I50:J50"/>
    <mergeCell ref="D51:D52"/>
    <mergeCell ref="E51:E52"/>
    <mergeCell ref="F51:F52"/>
    <mergeCell ref="T51:T52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U48"/>
    <mergeCell ref="A23:B23"/>
    <mergeCell ref="A24:B24"/>
    <mergeCell ref="A25:B25"/>
    <mergeCell ref="A26:B26"/>
    <mergeCell ref="A27:B28"/>
    <mergeCell ref="A29:B29"/>
    <mergeCell ref="A30:B30"/>
    <mergeCell ref="A31:B31"/>
    <mergeCell ref="A32:A35"/>
    <mergeCell ref="B32:B33"/>
    <mergeCell ref="B34:B35"/>
    <mergeCell ref="A36:B36"/>
    <mergeCell ref="A8:B8"/>
    <mergeCell ref="A9:B9"/>
    <mergeCell ref="A10:B10"/>
    <mergeCell ref="A11:B11"/>
    <mergeCell ref="A12:B12"/>
    <mergeCell ref="A13:B13"/>
    <mergeCell ref="A14:B14"/>
    <mergeCell ref="A15:B15"/>
    <mergeCell ref="A17:B17"/>
    <mergeCell ref="A19:A22"/>
    <mergeCell ref="B19:B20"/>
    <mergeCell ref="B21:B22"/>
    <mergeCell ref="A1:U1"/>
    <mergeCell ref="A2:C5"/>
    <mergeCell ref="D2:F3"/>
    <mergeCell ref="G2:G3"/>
    <mergeCell ref="H2:J2"/>
    <mergeCell ref="K2:O3"/>
    <mergeCell ref="P2:S3"/>
    <mergeCell ref="T2:T3"/>
    <mergeCell ref="U2:U5"/>
    <mergeCell ref="I3:J3"/>
    <mergeCell ref="D4:D5"/>
    <mergeCell ref="E4:E5"/>
    <mergeCell ref="F4:F5"/>
    <mergeCell ref="T4:T5"/>
    <mergeCell ref="A6:B6"/>
    <mergeCell ref="A7:B7"/>
  </mergeCells>
  <phoneticPr fontId="3"/>
  <pageMargins left="0.27559055118110237" right="0.15748031496062992" top="0.43307086614173229" bottom="0.27559055118110237" header="0.19685039370078741" footer="0.15748031496062992"/>
  <pageSetup paperSize="9" scale="81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workbookViewId="0">
      <selection activeCell="N29" sqref="N29"/>
    </sheetView>
  </sheetViews>
  <sheetFormatPr defaultRowHeight="13.5" x14ac:dyDescent="0.15"/>
  <cols>
    <col min="1" max="1" width="5.125" style="229" customWidth="1"/>
    <col min="2" max="2" width="17.375" style="229" customWidth="1"/>
    <col min="3" max="3" width="16.5" style="229" customWidth="1"/>
    <col min="4" max="4" width="6.125" style="229" customWidth="1"/>
    <col min="5" max="5" width="10.625" style="229" customWidth="1"/>
    <col min="6" max="6" width="6" style="229" customWidth="1"/>
    <col min="7" max="7" width="6.875" style="229" customWidth="1"/>
    <col min="8" max="19" width="5" style="229" customWidth="1"/>
    <col min="20" max="20" width="5.5" style="229" customWidth="1"/>
    <col min="21" max="21" width="5.25" style="229" customWidth="1"/>
    <col min="22" max="22" width="8.25" style="229" customWidth="1"/>
    <col min="23" max="23" width="8.375" style="229" customWidth="1"/>
    <col min="24" max="16384" width="9" style="229"/>
  </cols>
  <sheetData>
    <row r="1" spans="1:23" ht="21" x14ac:dyDescent="0.15">
      <c r="A1" s="284" t="s">
        <v>481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</row>
    <row r="2" spans="1:23" ht="21.75" customHeight="1" x14ac:dyDescent="0.15">
      <c r="A2" s="316" t="s">
        <v>480</v>
      </c>
      <c r="B2" s="316"/>
      <c r="C2" s="316"/>
      <c r="D2" s="780"/>
    </row>
    <row r="3" spans="1:23" ht="21.75" customHeight="1" x14ac:dyDescent="0.15">
      <c r="A3" s="316" t="s">
        <v>479</v>
      </c>
      <c r="B3" s="316"/>
      <c r="C3" s="316"/>
      <c r="D3" s="780"/>
    </row>
    <row r="4" spans="1:23" x14ac:dyDescent="0.15">
      <c r="V4" s="779">
        <v>42005</v>
      </c>
      <c r="W4" s="778"/>
    </row>
    <row r="5" spans="1:23" ht="30" customHeight="1" x14ac:dyDescent="0.15">
      <c r="A5" s="628">
        <v>0</v>
      </c>
      <c r="B5" s="627" t="s">
        <v>478</v>
      </c>
      <c r="C5" s="627" t="s">
        <v>477</v>
      </c>
      <c r="D5" s="772" t="s">
        <v>476</v>
      </c>
      <c r="E5" s="627" t="s">
        <v>475</v>
      </c>
      <c r="F5" s="627" t="s">
        <v>201</v>
      </c>
      <c r="G5" s="628" t="s">
        <v>474</v>
      </c>
      <c r="H5" s="631" t="s">
        <v>473</v>
      </c>
      <c r="I5" s="740"/>
      <c r="J5" s="740"/>
      <c r="K5" s="740"/>
      <c r="L5" s="740"/>
      <c r="M5" s="740"/>
      <c r="N5" s="740"/>
      <c r="O5" s="740"/>
      <c r="P5" s="740"/>
      <c r="Q5" s="740"/>
      <c r="R5" s="740"/>
      <c r="S5" s="739"/>
      <c r="T5" s="628" t="s">
        <v>293</v>
      </c>
      <c r="U5" s="627" t="s">
        <v>201</v>
      </c>
      <c r="V5" s="777" t="s">
        <v>472</v>
      </c>
      <c r="W5" s="776"/>
    </row>
    <row r="6" spans="1:23" ht="30" customHeight="1" x14ac:dyDescent="0.15">
      <c r="A6" s="627"/>
      <c r="B6" s="627"/>
      <c r="C6" s="627"/>
      <c r="D6" s="748"/>
      <c r="E6" s="627"/>
      <c r="F6" s="627"/>
      <c r="G6" s="627"/>
      <c r="H6" s="245" t="s">
        <v>291</v>
      </c>
      <c r="I6" s="245" t="s">
        <v>290</v>
      </c>
      <c r="J6" s="245" t="s">
        <v>289</v>
      </c>
      <c r="K6" s="245" t="s">
        <v>288</v>
      </c>
      <c r="L6" s="245" t="s">
        <v>287</v>
      </c>
      <c r="M6" s="245" t="s">
        <v>286</v>
      </c>
      <c r="N6" s="245" t="s">
        <v>285</v>
      </c>
      <c r="O6" s="245" t="s">
        <v>284</v>
      </c>
      <c r="P6" s="245" t="s">
        <v>283</v>
      </c>
      <c r="Q6" s="245" t="s">
        <v>282</v>
      </c>
      <c r="R6" s="245" t="s">
        <v>281</v>
      </c>
      <c r="S6" s="245" t="s">
        <v>280</v>
      </c>
      <c r="T6" s="627"/>
      <c r="U6" s="627"/>
      <c r="V6" s="775"/>
      <c r="W6" s="774"/>
    </row>
    <row r="7" spans="1:23" ht="25.5" customHeight="1" x14ac:dyDescent="0.15">
      <c r="A7" s="773" t="s">
        <v>471</v>
      </c>
      <c r="B7" s="724" t="s">
        <v>470</v>
      </c>
      <c r="C7" s="724" t="s">
        <v>185</v>
      </c>
      <c r="D7" s="772">
        <v>75</v>
      </c>
      <c r="E7" s="724"/>
      <c r="F7" s="432"/>
      <c r="G7" s="754" t="s">
        <v>455</v>
      </c>
      <c r="H7" s="750"/>
      <c r="I7" s="753" t="s">
        <v>267</v>
      </c>
      <c r="J7" s="753" t="s">
        <v>267</v>
      </c>
      <c r="K7" s="753" t="s">
        <v>267</v>
      </c>
      <c r="L7" s="753" t="s">
        <v>267</v>
      </c>
      <c r="M7" s="753"/>
      <c r="N7" s="753" t="s">
        <v>267</v>
      </c>
      <c r="O7" s="750"/>
      <c r="P7" s="771"/>
      <c r="Q7" s="750"/>
      <c r="R7" s="750"/>
      <c r="S7" s="750"/>
      <c r="T7" s="749">
        <f>5*5</f>
        <v>25</v>
      </c>
      <c r="U7" s="432" t="s">
        <v>177</v>
      </c>
      <c r="V7" s="432"/>
      <c r="W7" s="432"/>
    </row>
    <row r="8" spans="1:23" ht="10.5" customHeight="1" x14ac:dyDescent="0.15">
      <c r="A8" s="770"/>
      <c r="B8" s="339"/>
      <c r="C8" s="336"/>
      <c r="D8" s="769"/>
      <c r="E8" s="336"/>
      <c r="F8" s="337"/>
      <c r="G8" s="747" t="s">
        <v>453</v>
      </c>
      <c r="H8" s="767"/>
      <c r="I8" s="758"/>
      <c r="J8" s="746"/>
      <c r="K8" s="746"/>
      <c r="L8" s="746"/>
      <c r="M8" s="768"/>
      <c r="N8" s="758"/>
      <c r="O8" s="767"/>
      <c r="P8" s="767"/>
      <c r="Q8" s="767"/>
      <c r="R8" s="767"/>
      <c r="S8" s="767"/>
      <c r="T8" s="337"/>
      <c r="U8" s="337"/>
      <c r="V8" s="337"/>
      <c r="W8" s="337"/>
    </row>
    <row r="9" spans="1:23" ht="25.5" customHeight="1" x14ac:dyDescent="0.15">
      <c r="A9" s="340"/>
      <c r="B9" s="339"/>
      <c r="C9" s="724" t="s">
        <v>469</v>
      </c>
      <c r="D9" s="755">
        <v>76</v>
      </c>
      <c r="E9" s="724"/>
      <c r="F9" s="432"/>
      <c r="G9" s="754" t="s">
        <v>455</v>
      </c>
      <c r="H9" s="752"/>
      <c r="I9" s="752"/>
      <c r="J9" s="753" t="s">
        <v>267</v>
      </c>
      <c r="K9" s="753"/>
      <c r="L9" s="753"/>
      <c r="M9" s="752"/>
      <c r="N9" s="752"/>
      <c r="O9" s="752"/>
      <c r="P9" s="751"/>
      <c r="Q9" s="750"/>
      <c r="R9" s="750"/>
      <c r="S9" s="750"/>
      <c r="T9" s="749">
        <v>5</v>
      </c>
      <c r="U9" s="432" t="s">
        <v>177</v>
      </c>
      <c r="V9" s="432"/>
      <c r="W9" s="432"/>
    </row>
    <row r="10" spans="1:23" ht="10.5" customHeight="1" x14ac:dyDescent="0.15">
      <c r="A10" s="340"/>
      <c r="B10" s="339"/>
      <c r="C10" s="336"/>
      <c r="D10" s="748"/>
      <c r="E10" s="336"/>
      <c r="F10" s="337"/>
      <c r="G10" s="747" t="s">
        <v>453</v>
      </c>
      <c r="H10" s="744"/>
      <c r="I10" s="744"/>
      <c r="J10" s="744"/>
      <c r="K10" s="746"/>
      <c r="L10" s="766"/>
      <c r="M10" s="744"/>
      <c r="N10" s="744"/>
      <c r="O10" s="744"/>
      <c r="P10" s="744"/>
      <c r="Q10" s="743"/>
      <c r="R10" s="743"/>
      <c r="S10" s="743"/>
      <c r="T10" s="337"/>
      <c r="U10" s="337"/>
      <c r="V10" s="337"/>
      <c r="W10" s="337"/>
    </row>
    <row r="11" spans="1:23" ht="25.5" customHeight="1" x14ac:dyDescent="0.15">
      <c r="A11" s="340"/>
      <c r="B11" s="339"/>
      <c r="C11" s="724" t="s">
        <v>468</v>
      </c>
      <c r="D11" s="755">
        <v>77</v>
      </c>
      <c r="E11" s="724"/>
      <c r="F11" s="432"/>
      <c r="G11" s="754" t="s">
        <v>455</v>
      </c>
      <c r="H11" s="752"/>
      <c r="I11" s="753" t="s">
        <v>267</v>
      </c>
      <c r="J11" s="753" t="s">
        <v>267</v>
      </c>
      <c r="K11" s="753" t="s">
        <v>267</v>
      </c>
      <c r="L11" s="753" t="s">
        <v>267</v>
      </c>
      <c r="M11" s="753" t="s">
        <v>267</v>
      </c>
      <c r="N11" s="753" t="s">
        <v>267</v>
      </c>
      <c r="O11" s="752"/>
      <c r="P11" s="751"/>
      <c r="Q11" s="750"/>
      <c r="R11" s="750"/>
      <c r="S11" s="750"/>
      <c r="T11" s="749">
        <f>6*5</f>
        <v>30</v>
      </c>
      <c r="U11" s="432" t="s">
        <v>177</v>
      </c>
      <c r="V11" s="432"/>
      <c r="W11" s="432"/>
    </row>
    <row r="12" spans="1:23" ht="10.5" customHeight="1" x14ac:dyDescent="0.15">
      <c r="A12" s="340"/>
      <c r="B12" s="336"/>
      <c r="C12" s="336"/>
      <c r="D12" s="748"/>
      <c r="E12" s="336"/>
      <c r="F12" s="337"/>
      <c r="G12" s="747" t="s">
        <v>453</v>
      </c>
      <c r="H12" s="744"/>
      <c r="I12" s="745"/>
      <c r="J12" s="746"/>
      <c r="K12" s="746"/>
      <c r="L12" s="746"/>
      <c r="M12" s="745"/>
      <c r="N12" s="745"/>
      <c r="O12" s="744"/>
      <c r="P12" s="744"/>
      <c r="Q12" s="743"/>
      <c r="R12" s="743"/>
      <c r="S12" s="743"/>
      <c r="T12" s="337"/>
      <c r="U12" s="337"/>
      <c r="V12" s="337"/>
      <c r="W12" s="337"/>
    </row>
    <row r="13" spans="1:23" ht="25.5" customHeight="1" x14ac:dyDescent="0.15">
      <c r="A13" s="340"/>
      <c r="B13" s="724" t="s">
        <v>467</v>
      </c>
      <c r="C13" s="724" t="s">
        <v>466</v>
      </c>
      <c r="D13" s="755">
        <v>78</v>
      </c>
      <c r="E13" s="764">
        <v>1700</v>
      </c>
      <c r="F13" s="432" t="s">
        <v>187</v>
      </c>
      <c r="G13" s="754" t="s">
        <v>455</v>
      </c>
      <c r="H13" s="752"/>
      <c r="I13" s="752"/>
      <c r="J13" s="752"/>
      <c r="K13" s="752"/>
      <c r="L13" s="752"/>
      <c r="M13" s="753" t="s">
        <v>267</v>
      </c>
      <c r="N13" s="752"/>
      <c r="O13" s="752"/>
      <c r="P13" s="752"/>
      <c r="Q13" s="750"/>
      <c r="R13" s="750"/>
      <c r="S13" s="754" t="s">
        <v>267</v>
      </c>
      <c r="T13" s="749">
        <f>2*5</f>
        <v>10</v>
      </c>
      <c r="U13" s="432" t="s">
        <v>177</v>
      </c>
      <c r="V13" s="764">
        <f>1700*2*5</f>
        <v>17000</v>
      </c>
      <c r="W13" s="432" t="s">
        <v>187</v>
      </c>
    </row>
    <row r="14" spans="1:23" ht="10.5" customHeight="1" x14ac:dyDescent="0.15">
      <c r="A14" s="340"/>
      <c r="B14" s="339"/>
      <c r="C14" s="336"/>
      <c r="D14" s="748"/>
      <c r="E14" s="336"/>
      <c r="F14" s="337"/>
      <c r="G14" s="747" t="s">
        <v>453</v>
      </c>
      <c r="H14" s="744"/>
      <c r="I14" s="744"/>
      <c r="J14" s="744"/>
      <c r="K14" s="744"/>
      <c r="L14" s="744"/>
      <c r="M14" s="745"/>
      <c r="N14" s="744"/>
      <c r="O14" s="744"/>
      <c r="P14" s="744"/>
      <c r="Q14" s="743"/>
      <c r="R14" s="743"/>
      <c r="S14" s="760"/>
      <c r="T14" s="337"/>
      <c r="U14" s="337"/>
      <c r="V14" s="336"/>
      <c r="W14" s="337"/>
    </row>
    <row r="15" spans="1:23" ht="25.5" customHeight="1" x14ac:dyDescent="0.15">
      <c r="A15" s="340"/>
      <c r="B15" s="339"/>
      <c r="C15" s="724" t="s">
        <v>465</v>
      </c>
      <c r="D15" s="755">
        <v>79</v>
      </c>
      <c r="E15" s="724"/>
      <c r="F15" s="432"/>
      <c r="G15" s="754" t="s">
        <v>455</v>
      </c>
      <c r="H15" s="752"/>
      <c r="I15" s="752"/>
      <c r="J15" s="752"/>
      <c r="K15" s="752"/>
      <c r="L15" s="752"/>
      <c r="M15" s="753" t="s">
        <v>267</v>
      </c>
      <c r="N15" s="752"/>
      <c r="O15" s="752"/>
      <c r="P15" s="752"/>
      <c r="Q15" s="750"/>
      <c r="R15" s="750"/>
      <c r="S15" s="754" t="s">
        <v>267</v>
      </c>
      <c r="T15" s="749">
        <f>2*5</f>
        <v>10</v>
      </c>
      <c r="U15" s="432" t="s">
        <v>177</v>
      </c>
      <c r="V15" s="432"/>
      <c r="W15" s="432"/>
    </row>
    <row r="16" spans="1:23" ht="10.5" customHeight="1" x14ac:dyDescent="0.15">
      <c r="A16" s="340"/>
      <c r="B16" s="336"/>
      <c r="C16" s="336"/>
      <c r="D16" s="748"/>
      <c r="E16" s="336"/>
      <c r="F16" s="337"/>
      <c r="G16" s="747" t="s">
        <v>453</v>
      </c>
      <c r="H16" s="744"/>
      <c r="I16" s="744"/>
      <c r="J16" s="744"/>
      <c r="K16" s="744"/>
      <c r="L16" s="744"/>
      <c r="M16" s="745"/>
      <c r="N16" s="762"/>
      <c r="O16" s="744"/>
      <c r="P16" s="744"/>
      <c r="Q16" s="743"/>
      <c r="R16" s="743"/>
      <c r="S16" s="760"/>
      <c r="T16" s="337"/>
      <c r="U16" s="337"/>
      <c r="V16" s="337"/>
      <c r="W16" s="337"/>
    </row>
    <row r="17" spans="1:23" ht="25.5" customHeight="1" x14ac:dyDescent="0.15">
      <c r="A17" s="340"/>
      <c r="B17" s="724" t="s">
        <v>464</v>
      </c>
      <c r="C17" s="724" t="s">
        <v>463</v>
      </c>
      <c r="D17" s="755">
        <v>80</v>
      </c>
      <c r="E17" s="765" t="s">
        <v>462</v>
      </c>
      <c r="F17" s="432" t="s">
        <v>461</v>
      </c>
      <c r="G17" s="754" t="s">
        <v>455</v>
      </c>
      <c r="H17" s="753" t="s">
        <v>267</v>
      </c>
      <c r="I17" s="752"/>
      <c r="J17" s="753" t="s">
        <v>267</v>
      </c>
      <c r="K17" s="752"/>
      <c r="L17" s="753" t="s">
        <v>267</v>
      </c>
      <c r="M17" s="752"/>
      <c r="N17" s="753" t="s">
        <v>267</v>
      </c>
      <c r="O17" s="752"/>
      <c r="P17" s="753" t="s">
        <v>267</v>
      </c>
      <c r="Q17" s="750"/>
      <c r="R17" s="754" t="s">
        <v>267</v>
      </c>
      <c r="S17" s="750"/>
      <c r="T17" s="749">
        <f>6*5</f>
        <v>30</v>
      </c>
      <c r="U17" s="432" t="s">
        <v>177</v>
      </c>
      <c r="V17" s="764">
        <f>6*5*26</f>
        <v>780</v>
      </c>
      <c r="W17" s="432" t="s">
        <v>460</v>
      </c>
    </row>
    <row r="18" spans="1:23" ht="10.5" customHeight="1" x14ac:dyDescent="0.15">
      <c r="A18" s="340"/>
      <c r="B18" s="336"/>
      <c r="C18" s="336"/>
      <c r="D18" s="748"/>
      <c r="E18" s="763"/>
      <c r="F18" s="337"/>
      <c r="G18" s="747" t="s">
        <v>453</v>
      </c>
      <c r="H18" s="745"/>
      <c r="I18" s="744"/>
      <c r="J18" s="746"/>
      <c r="K18" s="744"/>
      <c r="L18" s="746"/>
      <c r="M18" s="762"/>
      <c r="N18" s="745"/>
      <c r="O18" s="744"/>
      <c r="P18" s="761"/>
      <c r="Q18" s="743"/>
      <c r="R18" s="760"/>
      <c r="S18" s="743"/>
      <c r="T18" s="337"/>
      <c r="U18" s="337"/>
      <c r="V18" s="336"/>
      <c r="W18" s="337"/>
    </row>
    <row r="19" spans="1:23" ht="25.5" customHeight="1" x14ac:dyDescent="0.15">
      <c r="A19" s="340"/>
      <c r="B19" s="724" t="s">
        <v>459</v>
      </c>
      <c r="C19" s="724" t="s">
        <v>458</v>
      </c>
      <c r="D19" s="755">
        <v>82</v>
      </c>
      <c r="E19" s="724"/>
      <c r="F19" s="432" t="s">
        <v>457</v>
      </c>
      <c r="G19" s="754" t="s">
        <v>455</v>
      </c>
      <c r="H19" s="753" t="s">
        <v>454</v>
      </c>
      <c r="I19" s="753" t="s">
        <v>454</v>
      </c>
      <c r="J19" s="753" t="s">
        <v>454</v>
      </c>
      <c r="K19" s="753" t="s">
        <v>454</v>
      </c>
      <c r="L19" s="753" t="s">
        <v>454</v>
      </c>
      <c r="M19" s="753" t="s">
        <v>454</v>
      </c>
      <c r="N19" s="753" t="s">
        <v>454</v>
      </c>
      <c r="O19" s="753" t="s">
        <v>454</v>
      </c>
      <c r="P19" s="753" t="s">
        <v>454</v>
      </c>
      <c r="Q19" s="754" t="s">
        <v>454</v>
      </c>
      <c r="R19" s="754" t="s">
        <v>454</v>
      </c>
      <c r="S19" s="754" t="s">
        <v>454</v>
      </c>
      <c r="T19" s="749">
        <f>12*5</f>
        <v>60</v>
      </c>
      <c r="U19" s="759" t="s">
        <v>456</v>
      </c>
      <c r="V19" s="432"/>
      <c r="W19" s="432"/>
    </row>
    <row r="20" spans="1:23" ht="10.5" customHeight="1" x14ac:dyDescent="0.15">
      <c r="A20" s="340"/>
      <c r="B20" s="336"/>
      <c r="C20" s="336"/>
      <c r="D20" s="748"/>
      <c r="E20" s="336"/>
      <c r="F20" s="337"/>
      <c r="G20" s="747" t="s">
        <v>453</v>
      </c>
      <c r="H20" s="758"/>
      <c r="I20" s="758"/>
      <c r="J20" s="746"/>
      <c r="K20" s="746"/>
      <c r="L20" s="758"/>
      <c r="M20" s="758"/>
      <c r="N20" s="758"/>
      <c r="O20" s="758"/>
      <c r="P20" s="757"/>
      <c r="Q20" s="756"/>
      <c r="R20" s="756"/>
      <c r="S20" s="756"/>
      <c r="T20" s="337"/>
      <c r="U20" s="337"/>
      <c r="V20" s="337"/>
      <c r="W20" s="337"/>
    </row>
    <row r="21" spans="1:23" ht="25.5" customHeight="1" x14ac:dyDescent="0.15">
      <c r="A21" s="340"/>
      <c r="B21" s="724" t="s">
        <v>180</v>
      </c>
      <c r="C21" s="724" t="s">
        <v>180</v>
      </c>
      <c r="D21" s="755">
        <v>81</v>
      </c>
      <c r="E21" s="724"/>
      <c r="F21" s="432"/>
      <c r="G21" s="754" t="s">
        <v>455</v>
      </c>
      <c r="H21" s="752"/>
      <c r="I21" s="752"/>
      <c r="J21" s="753" t="s">
        <v>454</v>
      </c>
      <c r="K21" s="753" t="s">
        <v>454</v>
      </c>
      <c r="L21" s="753"/>
      <c r="M21" s="752"/>
      <c r="N21" s="752"/>
      <c r="O21" s="752"/>
      <c r="P21" s="751"/>
      <c r="Q21" s="750"/>
      <c r="R21" s="750"/>
      <c r="S21" s="750"/>
      <c r="T21" s="749">
        <v>10</v>
      </c>
      <c r="U21" s="432" t="s">
        <v>177</v>
      </c>
      <c r="V21" s="432"/>
      <c r="W21" s="432"/>
    </row>
    <row r="22" spans="1:23" ht="10.5" customHeight="1" x14ac:dyDescent="0.15">
      <c r="A22" s="340"/>
      <c r="B22" s="336"/>
      <c r="C22" s="336"/>
      <c r="D22" s="748"/>
      <c r="E22" s="336"/>
      <c r="F22" s="337"/>
      <c r="G22" s="747" t="s">
        <v>453</v>
      </c>
      <c r="H22" s="744"/>
      <c r="I22" s="744"/>
      <c r="J22" s="746"/>
      <c r="K22" s="746"/>
      <c r="L22" s="745"/>
      <c r="M22" s="744"/>
      <c r="N22" s="744"/>
      <c r="O22" s="744"/>
      <c r="P22" s="744"/>
      <c r="Q22" s="743"/>
      <c r="R22" s="743"/>
      <c r="S22" s="743"/>
      <c r="T22" s="337"/>
      <c r="U22" s="337"/>
      <c r="V22" s="337"/>
      <c r="W22" s="337"/>
    </row>
    <row r="23" spans="1:23" ht="25.5" customHeight="1" x14ac:dyDescent="0.15">
      <c r="A23" s="340"/>
      <c r="B23" s="724"/>
      <c r="C23" s="724"/>
      <c r="D23" s="742"/>
      <c r="E23" s="724"/>
      <c r="F23" s="724"/>
      <c r="G23" s="724"/>
      <c r="H23" s="742"/>
      <c r="I23" s="742"/>
      <c r="J23" s="742"/>
      <c r="K23" s="742"/>
      <c r="L23" s="742"/>
      <c r="M23" s="742"/>
      <c r="N23" s="742"/>
      <c r="O23" s="742"/>
      <c r="P23" s="742"/>
      <c r="Q23" s="724"/>
      <c r="R23" s="724"/>
      <c r="S23" s="724"/>
      <c r="T23" s="724"/>
      <c r="U23" s="724"/>
      <c r="V23" s="724"/>
      <c r="W23" s="724"/>
    </row>
    <row r="24" spans="1:23" ht="10.5" customHeight="1" x14ac:dyDescent="0.15">
      <c r="A24" s="337"/>
      <c r="B24" s="336"/>
      <c r="C24" s="336"/>
      <c r="D24" s="741"/>
      <c r="E24" s="336"/>
      <c r="F24" s="336"/>
      <c r="G24" s="336"/>
      <c r="H24" s="741"/>
      <c r="I24" s="741"/>
      <c r="J24" s="741"/>
      <c r="K24" s="741"/>
      <c r="L24" s="741"/>
      <c r="M24" s="741"/>
      <c r="N24" s="741"/>
      <c r="O24" s="741"/>
      <c r="P24" s="741"/>
      <c r="Q24" s="336"/>
      <c r="R24" s="336"/>
      <c r="S24" s="336"/>
      <c r="T24" s="336"/>
      <c r="U24" s="336"/>
      <c r="V24" s="336"/>
      <c r="W24" s="336"/>
    </row>
    <row r="25" spans="1:23" ht="78" customHeight="1" x14ac:dyDescent="0.15">
      <c r="A25" s="631" t="s">
        <v>452</v>
      </c>
      <c r="B25" s="740"/>
      <c r="C25" s="740"/>
      <c r="D25" s="740"/>
      <c r="E25" s="740"/>
      <c r="F25" s="739"/>
      <c r="G25" s="235"/>
      <c r="H25" s="235"/>
      <c r="I25" s="231"/>
      <c r="J25" s="231"/>
      <c r="K25" s="235"/>
      <c r="L25" s="235"/>
      <c r="M25" s="235"/>
      <c r="N25" s="235"/>
      <c r="O25" s="235"/>
      <c r="P25" s="235"/>
      <c r="Q25" s="235"/>
      <c r="R25" s="235"/>
      <c r="S25" s="235"/>
      <c r="T25" s="738"/>
      <c r="U25" s="235"/>
      <c r="V25" s="737"/>
      <c r="W25" s="235"/>
    </row>
    <row r="27" spans="1:23" x14ac:dyDescent="0.15">
      <c r="B27" s="229" t="s">
        <v>451</v>
      </c>
    </row>
    <row r="28" spans="1:23" x14ac:dyDescent="0.15">
      <c r="B28" s="229" t="s">
        <v>450</v>
      </c>
    </row>
    <row r="29" spans="1:23" x14ac:dyDescent="0.15">
      <c r="B29" s="229" t="s">
        <v>449</v>
      </c>
    </row>
  </sheetData>
  <mergeCells count="108">
    <mergeCell ref="E23:E24"/>
    <mergeCell ref="F23:F24"/>
    <mergeCell ref="B7:B12"/>
    <mergeCell ref="F11:F12"/>
    <mergeCell ref="C15:C16"/>
    <mergeCell ref="B13:B16"/>
    <mergeCell ref="D13:D14"/>
    <mergeCell ref="E13:E14"/>
    <mergeCell ref="F13:F14"/>
    <mergeCell ref="V4:W4"/>
    <mergeCell ref="A7:A24"/>
    <mergeCell ref="A25:F25"/>
    <mergeCell ref="C7:C8"/>
    <mergeCell ref="D7:D8"/>
    <mergeCell ref="E7:E8"/>
    <mergeCell ref="F7:F8"/>
    <mergeCell ref="E11:E12"/>
    <mergeCell ref="C11:C12"/>
    <mergeCell ref="D11:D12"/>
    <mergeCell ref="A5:A6"/>
    <mergeCell ref="B5:B6"/>
    <mergeCell ref="C5:C6"/>
    <mergeCell ref="E5:E6"/>
    <mergeCell ref="F5:F6"/>
    <mergeCell ref="G5:G6"/>
    <mergeCell ref="V9:V10"/>
    <mergeCell ref="W9:W10"/>
    <mergeCell ref="A1:W1"/>
    <mergeCell ref="A2:C2"/>
    <mergeCell ref="A3:C3"/>
    <mergeCell ref="D5:D6"/>
    <mergeCell ref="T5:T6"/>
    <mergeCell ref="U5:U6"/>
    <mergeCell ref="H5:S5"/>
    <mergeCell ref="V5:W6"/>
    <mergeCell ref="T7:T8"/>
    <mergeCell ref="U7:U8"/>
    <mergeCell ref="V7:V8"/>
    <mergeCell ref="W7:W8"/>
    <mergeCell ref="C9:C10"/>
    <mergeCell ref="D9:D10"/>
    <mergeCell ref="E9:E10"/>
    <mergeCell ref="F9:F10"/>
    <mergeCell ref="T9:T10"/>
    <mergeCell ref="U9:U10"/>
    <mergeCell ref="C13:C14"/>
    <mergeCell ref="U13:U14"/>
    <mergeCell ref="U15:U16"/>
    <mergeCell ref="W13:W14"/>
    <mergeCell ref="V13:V14"/>
    <mergeCell ref="D15:D16"/>
    <mergeCell ref="E15:E16"/>
    <mergeCell ref="F15:F16"/>
    <mergeCell ref="T13:T14"/>
    <mergeCell ref="T15:T16"/>
    <mergeCell ref="E21:E22"/>
    <mergeCell ref="F21:F22"/>
    <mergeCell ref="U11:U12"/>
    <mergeCell ref="V11:V12"/>
    <mergeCell ref="W11:W12"/>
    <mergeCell ref="T11:T12"/>
    <mergeCell ref="V15:V16"/>
    <mergeCell ref="W15:W16"/>
    <mergeCell ref="B23:B24"/>
    <mergeCell ref="C23:C24"/>
    <mergeCell ref="D23:D24"/>
    <mergeCell ref="B17:B18"/>
    <mergeCell ref="B19:B20"/>
    <mergeCell ref="B21:B22"/>
    <mergeCell ref="C17:C18"/>
    <mergeCell ref="C19:C20"/>
    <mergeCell ref="C21:C22"/>
    <mergeCell ref="G23:G24"/>
    <mergeCell ref="H23:H24"/>
    <mergeCell ref="I23:I24"/>
    <mergeCell ref="D17:D18"/>
    <mergeCell ref="D19:D20"/>
    <mergeCell ref="D21:D22"/>
    <mergeCell ref="E17:E18"/>
    <mergeCell ref="F17:F18"/>
    <mergeCell ref="E19:E20"/>
    <mergeCell ref="F19:F20"/>
    <mergeCell ref="O23:O24"/>
    <mergeCell ref="P23:P24"/>
    <mergeCell ref="Q23:Q24"/>
    <mergeCell ref="R23:R24"/>
    <mergeCell ref="S23:S24"/>
    <mergeCell ref="J23:J24"/>
    <mergeCell ref="K23:K24"/>
    <mergeCell ref="L23:L24"/>
    <mergeCell ref="M23:M24"/>
    <mergeCell ref="N23:N24"/>
    <mergeCell ref="V19:V20"/>
    <mergeCell ref="W19:W20"/>
    <mergeCell ref="V21:V22"/>
    <mergeCell ref="W21:W22"/>
    <mergeCell ref="V17:V18"/>
    <mergeCell ref="W17:W18"/>
    <mergeCell ref="T23:T24"/>
    <mergeCell ref="U23:U24"/>
    <mergeCell ref="V23:V24"/>
    <mergeCell ref="W23:W24"/>
    <mergeCell ref="U17:U18"/>
    <mergeCell ref="U21:U22"/>
    <mergeCell ref="T17:T18"/>
    <mergeCell ref="T19:T20"/>
    <mergeCell ref="T21:T22"/>
    <mergeCell ref="U19:U20"/>
  </mergeCells>
  <phoneticPr fontId="3"/>
  <pageMargins left="0.5" right="0.24" top="0.56999999999999995" bottom="0.41" header="0.31496062992125984" footer="0.31496062992125984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№1様式-実施設計書 (単価抜)</vt:lpstr>
      <vt:lpstr>№2内訳書№1～3</vt:lpstr>
      <vt:lpstr>№3一位単価表№1～11</vt:lpstr>
      <vt:lpstr>№1面積集計表</vt:lpstr>
      <vt:lpstr>№2面積集計表</vt:lpstr>
      <vt:lpstr>№3園地便所面積集計表</vt:lpstr>
      <vt:lpstr>№4清掃月別面積</vt:lpstr>
      <vt:lpstr>№5面積・回数</vt:lpstr>
      <vt:lpstr>№6環境衛生予定表</vt:lpstr>
      <vt:lpstr>№7位置図</vt:lpstr>
      <vt:lpstr>Sheet2</vt:lpstr>
      <vt:lpstr>'№1様式-実施設計書 (単価抜)'!Print_Area</vt:lpstr>
    </vt:vector>
  </TitlesOfParts>
  <Manager>各使用者</Manager>
  <Company>財団法人神奈川県公園協会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設計書</dc:title>
  <dc:creator>大友弘之</dc:creator>
  <cp:lastModifiedBy>user03</cp:lastModifiedBy>
  <cp:lastPrinted>2015-01-24T00:28:06Z</cp:lastPrinted>
  <dcterms:created xsi:type="dcterms:W3CDTF">2000-02-23T03:43:18Z</dcterms:created>
  <dcterms:modified xsi:type="dcterms:W3CDTF">2015-02-16T01:23:48Z</dcterms:modified>
</cp:coreProperties>
</file>